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Parte Prima" sheetId="1" r:id="rId1"/>
    <sheet name="Parte seconda" sheetId="2" r:id="rId2"/>
  </sheets>
  <externalReferences>
    <externalReference r:id="rId3"/>
  </externalReferences>
  <calcPr calcId="145621"/>
</workbook>
</file>

<file path=xl/calcChain.xml><?xml version="1.0" encoding="utf-8"?>
<calcChain xmlns="http://schemas.openxmlformats.org/spreadsheetml/2006/main">
  <c r="O403" i="1" l="1"/>
  <c r="O398" i="1"/>
  <c r="P397" i="1"/>
  <c r="O338" i="1"/>
  <c r="P259" i="1"/>
  <c r="O259" i="1"/>
  <c r="O238" i="1"/>
  <c r="M238" i="1"/>
  <c r="O192" i="1"/>
  <c r="O190" i="1"/>
  <c r="O64" i="1"/>
  <c r="T32" i="2" l="1"/>
  <c r="S32" i="2"/>
  <c r="R32" i="2"/>
  <c r="Q32" i="2"/>
  <c r="P32" i="2"/>
  <c r="O32" i="2"/>
  <c r="N32" i="2"/>
  <c r="M32" i="2"/>
  <c r="L32" i="2"/>
  <c r="K32" i="2"/>
  <c r="J32" i="2"/>
  <c r="I32" i="2"/>
  <c r="T31" i="2"/>
  <c r="S31" i="2"/>
  <c r="R31" i="2"/>
  <c r="Q31" i="2"/>
  <c r="P31" i="2"/>
  <c r="O31" i="2"/>
  <c r="N31" i="2"/>
  <c r="M31" i="2"/>
  <c r="L31" i="2"/>
  <c r="K31" i="2"/>
  <c r="J31" i="2"/>
  <c r="I31" i="2"/>
  <c r="T30" i="2"/>
  <c r="S30" i="2"/>
  <c r="R30" i="2"/>
  <c r="Q30" i="2"/>
  <c r="P30" i="2"/>
  <c r="O30" i="2"/>
  <c r="N30" i="2"/>
  <c r="M30" i="2"/>
  <c r="L30" i="2"/>
  <c r="K30" i="2"/>
  <c r="J30" i="2"/>
  <c r="I30" i="2"/>
  <c r="T29" i="2"/>
  <c r="S29" i="2"/>
  <c r="R29" i="2"/>
  <c r="Q29" i="2"/>
  <c r="P29" i="2"/>
  <c r="O29" i="2"/>
  <c r="N29" i="2"/>
  <c r="M29" i="2"/>
  <c r="L29" i="2"/>
  <c r="K29" i="2"/>
  <c r="J29" i="2"/>
  <c r="I29" i="2"/>
  <c r="T28" i="2"/>
  <c r="S28" i="2"/>
  <c r="R28" i="2"/>
  <c r="Q28" i="2"/>
  <c r="P28" i="2"/>
  <c r="O28" i="2"/>
  <c r="N28" i="2"/>
  <c r="M28" i="2"/>
  <c r="L28" i="2"/>
  <c r="K28" i="2"/>
  <c r="J28" i="2"/>
  <c r="I28" i="2"/>
  <c r="T27" i="2"/>
  <c r="S27" i="2"/>
  <c r="R27" i="2"/>
  <c r="Q27" i="2"/>
  <c r="P27" i="2"/>
  <c r="O27" i="2"/>
  <c r="N27" i="2"/>
  <c r="M27" i="2"/>
  <c r="L27" i="2"/>
  <c r="K27" i="2"/>
  <c r="J27" i="2"/>
  <c r="I27" i="2"/>
  <c r="T26" i="2"/>
  <c r="S26" i="2"/>
  <c r="R26" i="2"/>
  <c r="Q26" i="2"/>
  <c r="P26" i="2"/>
  <c r="O26" i="2"/>
  <c r="N26" i="2"/>
  <c r="M26" i="2"/>
  <c r="L26" i="2"/>
  <c r="K26" i="2"/>
  <c r="J26" i="2"/>
  <c r="I26" i="2"/>
  <c r="T25" i="2"/>
  <c r="S25" i="2"/>
  <c r="R25" i="2"/>
  <c r="Q25" i="2"/>
  <c r="P25" i="2"/>
  <c r="O25" i="2"/>
  <c r="N25" i="2"/>
  <c r="M25" i="2"/>
  <c r="L25" i="2"/>
  <c r="K25" i="2"/>
  <c r="J25" i="2"/>
  <c r="I25" i="2"/>
  <c r="T24" i="2"/>
  <c r="S24" i="2"/>
  <c r="R24" i="2"/>
  <c r="Q24" i="2"/>
  <c r="P24" i="2"/>
  <c r="O24" i="2"/>
  <c r="N24" i="2"/>
  <c r="M24" i="2"/>
  <c r="L24" i="2"/>
  <c r="K24" i="2"/>
  <c r="J24" i="2"/>
  <c r="I24" i="2"/>
  <c r="T23" i="2"/>
  <c r="S23" i="2"/>
  <c r="R23" i="2"/>
  <c r="Q23" i="2"/>
  <c r="P23" i="2"/>
  <c r="O23" i="2"/>
  <c r="N23" i="2"/>
  <c r="M23" i="2"/>
  <c r="L23" i="2"/>
  <c r="K23" i="2"/>
  <c r="J23" i="2"/>
  <c r="I23" i="2"/>
  <c r="T22" i="2"/>
  <c r="S22" i="2"/>
  <c r="R22" i="2"/>
  <c r="Q22" i="2"/>
  <c r="P22" i="2"/>
  <c r="O22" i="2"/>
  <c r="N22" i="2"/>
  <c r="M22" i="2"/>
  <c r="L22" i="2"/>
  <c r="K22" i="2"/>
  <c r="J22" i="2"/>
  <c r="I22" i="2"/>
  <c r="T21" i="2"/>
  <c r="S21" i="2"/>
  <c r="R21" i="2"/>
  <c r="Q21" i="2"/>
  <c r="P21" i="2"/>
  <c r="O21" i="2"/>
  <c r="N21" i="2"/>
  <c r="M21" i="2"/>
  <c r="L21" i="2"/>
  <c r="K21" i="2"/>
  <c r="J21" i="2"/>
  <c r="I21" i="2"/>
  <c r="T20" i="2"/>
  <c r="S20" i="2"/>
  <c r="R20" i="2"/>
  <c r="Q20" i="2"/>
  <c r="P20" i="2"/>
  <c r="O20" i="2"/>
  <c r="N20" i="2"/>
  <c r="M20" i="2"/>
  <c r="L20" i="2"/>
  <c r="K20" i="2"/>
  <c r="J20" i="2"/>
  <c r="I20" i="2"/>
  <c r="T19" i="2"/>
  <c r="S19" i="2"/>
  <c r="R19" i="2"/>
  <c r="Q19" i="2"/>
  <c r="P19" i="2"/>
  <c r="O19" i="2"/>
  <c r="N19" i="2"/>
  <c r="M19" i="2"/>
  <c r="L19" i="2"/>
  <c r="K19" i="2"/>
  <c r="J19" i="2"/>
  <c r="I19" i="2"/>
  <c r="T18" i="2"/>
  <c r="S18" i="2"/>
  <c r="R18" i="2"/>
  <c r="Q18" i="2"/>
  <c r="P18" i="2"/>
  <c r="O18" i="2"/>
  <c r="N18" i="2"/>
  <c r="M18" i="2"/>
  <c r="L18" i="2"/>
  <c r="K18" i="2"/>
  <c r="J18" i="2"/>
  <c r="I18" i="2"/>
  <c r="T17" i="2"/>
  <c r="S17" i="2"/>
  <c r="R17" i="2"/>
  <c r="Q17" i="2"/>
  <c r="P17" i="2"/>
  <c r="O17" i="2"/>
  <c r="N17" i="2"/>
  <c r="M17" i="2"/>
  <c r="L17" i="2"/>
  <c r="K17" i="2"/>
  <c r="J17" i="2"/>
  <c r="I17" i="2"/>
  <c r="T16" i="2"/>
  <c r="S16" i="2"/>
  <c r="R16" i="2"/>
  <c r="Q16" i="2"/>
  <c r="P16" i="2"/>
  <c r="O16" i="2"/>
  <c r="N16" i="2"/>
  <c r="M16" i="2"/>
  <c r="L16" i="2"/>
  <c r="K16" i="2"/>
  <c r="J16" i="2"/>
  <c r="I16" i="2"/>
  <c r="T15" i="2"/>
  <c r="S15" i="2"/>
  <c r="R15" i="2"/>
  <c r="Q15" i="2"/>
  <c r="P15" i="2"/>
  <c r="O15" i="2"/>
  <c r="N15" i="2"/>
  <c r="M15" i="2"/>
  <c r="L15" i="2"/>
  <c r="K15" i="2"/>
  <c r="J15" i="2"/>
  <c r="I15" i="2"/>
  <c r="T14" i="2"/>
  <c r="S14" i="2"/>
  <c r="R14" i="2"/>
  <c r="Q14" i="2"/>
  <c r="P14" i="2"/>
  <c r="O14" i="2"/>
  <c r="N14" i="2"/>
  <c r="M14" i="2"/>
  <c r="L14" i="2"/>
  <c r="K14" i="2"/>
  <c r="J14" i="2"/>
  <c r="I14" i="2"/>
  <c r="T13" i="2"/>
  <c r="S13" i="2"/>
  <c r="R13" i="2"/>
  <c r="Q13" i="2"/>
  <c r="P13" i="2"/>
  <c r="O13" i="2"/>
  <c r="N13" i="2"/>
  <c r="M13" i="2"/>
  <c r="L13" i="2"/>
  <c r="K13" i="2"/>
  <c r="J13" i="2"/>
  <c r="I13" i="2"/>
  <c r="T12" i="2"/>
  <c r="S12" i="2"/>
  <c r="R12" i="2"/>
  <c r="Q12" i="2"/>
  <c r="P12" i="2"/>
  <c r="O12" i="2"/>
  <c r="N12" i="2"/>
  <c r="M12" i="2"/>
  <c r="L12" i="2"/>
  <c r="K12" i="2"/>
  <c r="J12" i="2"/>
  <c r="I12" i="2"/>
  <c r="T11" i="2"/>
  <c r="S11" i="2"/>
  <c r="R11" i="2"/>
  <c r="Q11" i="2"/>
  <c r="P11" i="2"/>
  <c r="O11" i="2"/>
  <c r="N11" i="2"/>
  <c r="M11" i="2"/>
  <c r="L11" i="2"/>
  <c r="K11" i="2"/>
  <c r="J11" i="2"/>
  <c r="I11" i="2"/>
  <c r="T10" i="2"/>
  <c r="S10" i="2"/>
  <c r="R10" i="2"/>
  <c r="Q10" i="2"/>
  <c r="P10" i="2"/>
  <c r="O10" i="2"/>
  <c r="N10" i="2"/>
  <c r="M10" i="2"/>
  <c r="L10" i="2"/>
  <c r="K10" i="2"/>
  <c r="J10" i="2"/>
  <c r="I10" i="2"/>
  <c r="T9" i="2"/>
  <c r="S9" i="2"/>
  <c r="R9" i="2"/>
  <c r="Q9" i="2"/>
  <c r="P9" i="2"/>
  <c r="O9" i="2"/>
  <c r="N9" i="2"/>
  <c r="M9" i="2"/>
  <c r="L9" i="2"/>
  <c r="K9" i="2"/>
  <c r="J9" i="2"/>
  <c r="I9" i="2"/>
  <c r="T8" i="2"/>
  <c r="S8" i="2"/>
  <c r="R8" i="2"/>
  <c r="Q8" i="2"/>
  <c r="P8" i="2"/>
  <c r="O8" i="2"/>
  <c r="N8" i="2"/>
  <c r="M8" i="2"/>
  <c r="L8" i="2"/>
  <c r="K8" i="2"/>
  <c r="J8" i="2"/>
  <c r="I8" i="2"/>
  <c r="T7" i="2"/>
  <c r="S7" i="2"/>
  <c r="R7" i="2"/>
  <c r="Q7" i="2"/>
  <c r="P7" i="2"/>
  <c r="O7" i="2"/>
  <c r="N7" i="2"/>
  <c r="M7" i="2"/>
  <c r="L7" i="2"/>
  <c r="K7" i="2"/>
  <c r="J7" i="2"/>
  <c r="I7" i="2"/>
  <c r="T6" i="2"/>
  <c r="S6" i="2"/>
  <c r="R6" i="2"/>
  <c r="Q6" i="2"/>
  <c r="P6" i="2"/>
  <c r="O6" i="2"/>
  <c r="N6" i="2"/>
  <c r="M6" i="2"/>
  <c r="L6" i="2"/>
  <c r="K6" i="2"/>
  <c r="J6" i="2"/>
  <c r="I6" i="2"/>
  <c r="R5" i="2"/>
  <c r="O5" i="2"/>
  <c r="L5" i="2"/>
  <c r="I5" i="2"/>
  <c r="P381" i="1" l="1"/>
  <c r="O370" i="1"/>
  <c r="O364" i="1"/>
  <c r="O363" i="1"/>
  <c r="O360" i="1" s="1"/>
  <c r="O355" i="1"/>
  <c r="O350" i="1"/>
  <c r="O349" i="1" s="1"/>
  <c r="O346" i="1" s="1"/>
  <c r="O330" i="1"/>
  <c r="P324" i="1"/>
  <c r="M324" i="1"/>
  <c r="O320" i="1"/>
  <c r="O306" i="1"/>
  <c r="O253" i="1"/>
  <c r="O247" i="1"/>
  <c r="O232" i="1"/>
  <c r="O220" i="1"/>
  <c r="O206" i="1"/>
  <c r="K206" i="1"/>
  <c r="O189" i="1"/>
  <c r="O182" i="1"/>
  <c r="O145" i="1"/>
  <c r="O116" i="1"/>
  <c r="I108" i="1"/>
  <c r="J108" i="1"/>
  <c r="K108" i="1" s="1"/>
  <c r="L108" i="1"/>
  <c r="O103" i="1"/>
  <c r="O101" i="1"/>
  <c r="O78" i="1"/>
  <c r="L77" i="1"/>
  <c r="O73" i="1"/>
  <c r="O60" i="1"/>
  <c r="O45" i="1"/>
  <c r="O41" i="1"/>
  <c r="P30" i="1"/>
  <c r="O30" i="1"/>
  <c r="O19" i="1"/>
  <c r="O9" i="1"/>
  <c r="M520" i="1" l="1"/>
  <c r="G520" i="1"/>
  <c r="F520" i="1"/>
  <c r="M519" i="1"/>
  <c r="G519" i="1"/>
  <c r="F519" i="1"/>
  <c r="J518" i="1"/>
  <c r="G518" i="1"/>
  <c r="F518" i="1"/>
  <c r="M517" i="1"/>
  <c r="G517" i="1"/>
  <c r="F517" i="1"/>
  <c r="I516" i="1"/>
  <c r="G516" i="1"/>
  <c r="F516" i="1"/>
  <c r="I515" i="1"/>
  <c r="G515" i="1"/>
  <c r="F515" i="1"/>
  <c r="I514" i="1"/>
  <c r="G514" i="1"/>
  <c r="F514" i="1"/>
  <c r="I513" i="1"/>
  <c r="G513" i="1"/>
  <c r="F513" i="1"/>
  <c r="I512" i="1"/>
  <c r="G512" i="1"/>
  <c r="F512" i="1"/>
  <c r="I511" i="1"/>
  <c r="G511" i="1"/>
  <c r="F511" i="1"/>
  <c r="I510" i="1"/>
  <c r="G510" i="1"/>
  <c r="F510" i="1"/>
  <c r="I509" i="1"/>
  <c r="G509" i="1"/>
  <c r="F509" i="1"/>
  <c r="I508" i="1"/>
  <c r="I506" i="1" s="1"/>
  <c r="G508" i="1"/>
  <c r="F508" i="1"/>
  <c r="J507" i="1"/>
  <c r="G507" i="1"/>
  <c r="F507" i="1"/>
  <c r="M506" i="1"/>
  <c r="L506" i="1"/>
  <c r="J506" i="1"/>
  <c r="I504" i="1"/>
  <c r="H504" i="1"/>
  <c r="G504" i="1"/>
  <c r="F504" i="1"/>
  <c r="I503" i="1"/>
  <c r="G503" i="1"/>
  <c r="F503" i="1"/>
  <c r="I502" i="1"/>
  <c r="G502" i="1"/>
  <c r="F502" i="1"/>
  <c r="I501" i="1"/>
  <c r="G501" i="1"/>
  <c r="F501" i="1"/>
  <c r="I500" i="1"/>
  <c r="G500" i="1"/>
  <c r="F500" i="1"/>
  <c r="I499" i="1"/>
  <c r="G499" i="1"/>
  <c r="F499" i="1"/>
  <c r="I498" i="1"/>
  <c r="G498" i="1"/>
  <c r="F498" i="1"/>
  <c r="I497" i="1"/>
  <c r="G497" i="1"/>
  <c r="F497" i="1"/>
  <c r="I496" i="1"/>
  <c r="G496" i="1"/>
  <c r="F496" i="1"/>
  <c r="I495" i="1"/>
  <c r="G495" i="1"/>
  <c r="F495" i="1"/>
  <c r="I494" i="1"/>
  <c r="G494" i="1"/>
  <c r="F494" i="1"/>
  <c r="I493" i="1"/>
  <c r="G493" i="1"/>
  <c r="F493" i="1"/>
  <c r="I492" i="1"/>
  <c r="G492" i="1"/>
  <c r="F492" i="1"/>
  <c r="I491" i="1"/>
  <c r="G491" i="1"/>
  <c r="F491" i="1"/>
  <c r="I490" i="1"/>
  <c r="G490" i="1"/>
  <c r="F490" i="1"/>
  <c r="M489" i="1"/>
  <c r="G489" i="1"/>
  <c r="F489" i="1"/>
  <c r="M488" i="1"/>
  <c r="G488" i="1"/>
  <c r="F488" i="1"/>
  <c r="M487" i="1"/>
  <c r="G487" i="1"/>
  <c r="F487" i="1"/>
  <c r="M486" i="1"/>
  <c r="G486" i="1"/>
  <c r="F486" i="1"/>
  <c r="M485" i="1"/>
  <c r="G485" i="1"/>
  <c r="F485" i="1"/>
  <c r="M484" i="1"/>
  <c r="G484" i="1"/>
  <c r="F484" i="1"/>
  <c r="I483" i="1"/>
  <c r="G483" i="1"/>
  <c r="F483" i="1"/>
  <c r="I482" i="1"/>
  <c r="G482" i="1"/>
  <c r="F482" i="1"/>
  <c r="I481" i="1"/>
  <c r="G481" i="1"/>
  <c r="F481" i="1"/>
  <c r="I480" i="1"/>
  <c r="G480" i="1"/>
  <c r="F480" i="1"/>
  <c r="L479" i="1"/>
  <c r="J479" i="1"/>
  <c r="J477" i="1"/>
  <c r="H477" i="1"/>
  <c r="G477" i="1"/>
  <c r="F477" i="1"/>
  <c r="M476" i="1"/>
  <c r="G476" i="1"/>
  <c r="F476" i="1"/>
  <c r="I475" i="1"/>
  <c r="G475" i="1"/>
  <c r="F475" i="1"/>
  <c r="I474" i="1"/>
  <c r="G474" i="1"/>
  <c r="F474" i="1"/>
  <c r="I473" i="1"/>
  <c r="G473" i="1"/>
  <c r="F473" i="1"/>
  <c r="J472" i="1"/>
  <c r="G472" i="1"/>
  <c r="F472" i="1"/>
  <c r="J471" i="1"/>
  <c r="G471" i="1"/>
  <c r="F471" i="1"/>
  <c r="J470" i="1"/>
  <c r="G470" i="1"/>
  <c r="F470" i="1"/>
  <c r="M469" i="1"/>
  <c r="G469" i="1"/>
  <c r="F469" i="1"/>
  <c r="M468" i="1"/>
  <c r="G468" i="1"/>
  <c r="F468" i="1"/>
  <c r="J467" i="1"/>
  <c r="G467" i="1"/>
  <c r="F467" i="1"/>
  <c r="I466" i="1"/>
  <c r="G466" i="1"/>
  <c r="F466" i="1"/>
  <c r="I465" i="1"/>
  <c r="G465" i="1"/>
  <c r="F465" i="1"/>
  <c r="I464" i="1"/>
  <c r="G464" i="1"/>
  <c r="F464" i="1"/>
  <c r="I463" i="1"/>
  <c r="G463" i="1"/>
  <c r="F463" i="1"/>
  <c r="M462" i="1"/>
  <c r="G462" i="1"/>
  <c r="F462" i="1"/>
  <c r="I461" i="1"/>
  <c r="G461" i="1"/>
  <c r="F461" i="1"/>
  <c r="L460" i="1"/>
  <c r="J458" i="1"/>
  <c r="M457" i="1"/>
  <c r="L457" i="1"/>
  <c r="J457" i="1"/>
  <c r="I456" i="1"/>
  <c r="G456" i="1"/>
  <c r="F456" i="1"/>
  <c r="M455" i="1"/>
  <c r="H455" i="1"/>
  <c r="G455" i="1"/>
  <c r="F455" i="1"/>
  <c r="M454" i="1"/>
  <c r="G454" i="1"/>
  <c r="F454" i="1"/>
  <c r="J453" i="1"/>
  <c r="G453" i="1"/>
  <c r="F453" i="1"/>
  <c r="J452" i="1"/>
  <c r="G452" i="1"/>
  <c r="F452" i="1"/>
  <c r="J451" i="1"/>
  <c r="G451" i="1"/>
  <c r="F451" i="1"/>
  <c r="M450" i="1"/>
  <c r="G450" i="1"/>
  <c r="F450" i="1"/>
  <c r="M449" i="1"/>
  <c r="G449" i="1"/>
  <c r="F449" i="1"/>
  <c r="M448" i="1"/>
  <c r="G448" i="1"/>
  <c r="F448" i="1"/>
  <c r="M447" i="1"/>
  <c r="G447" i="1"/>
  <c r="F447" i="1"/>
  <c r="M446" i="1"/>
  <c r="G446" i="1"/>
  <c r="F446" i="1"/>
  <c r="M445" i="1"/>
  <c r="G445" i="1"/>
  <c r="F445" i="1"/>
  <c r="M444" i="1"/>
  <c r="G444" i="1"/>
  <c r="F444" i="1"/>
  <c r="I443" i="1"/>
  <c r="G443" i="1"/>
  <c r="F443" i="1"/>
  <c r="M442" i="1"/>
  <c r="G442" i="1"/>
  <c r="F442" i="1"/>
  <c r="M441" i="1"/>
  <c r="G441" i="1"/>
  <c r="F441" i="1"/>
  <c r="M440" i="1"/>
  <c r="G440" i="1"/>
  <c r="F440" i="1"/>
  <c r="M439" i="1"/>
  <c r="G439" i="1"/>
  <c r="F439" i="1"/>
  <c r="M438" i="1"/>
  <c r="G438" i="1"/>
  <c r="F438" i="1"/>
  <c r="I437" i="1"/>
  <c r="G437" i="1"/>
  <c r="F437" i="1"/>
  <c r="J436" i="1"/>
  <c r="G436" i="1"/>
  <c r="F436" i="1"/>
  <c r="I435" i="1"/>
  <c r="G435" i="1"/>
  <c r="F435" i="1"/>
  <c r="M434" i="1"/>
  <c r="G434" i="1"/>
  <c r="F434" i="1"/>
  <c r="M433" i="1"/>
  <c r="G433" i="1"/>
  <c r="F433" i="1"/>
  <c r="J432" i="1"/>
  <c r="G432" i="1"/>
  <c r="F432" i="1"/>
  <c r="M431" i="1"/>
  <c r="G431" i="1"/>
  <c r="F431" i="1"/>
  <c r="M430" i="1"/>
  <c r="G430" i="1"/>
  <c r="F430" i="1"/>
  <c r="I429" i="1"/>
  <c r="I426" i="1" s="1"/>
  <c r="G429" i="1"/>
  <c r="F429" i="1"/>
  <c r="M428" i="1"/>
  <c r="G428" i="1"/>
  <c r="F428" i="1"/>
  <c r="M427" i="1"/>
  <c r="H427" i="1"/>
  <c r="G427" i="1"/>
  <c r="F427" i="1"/>
  <c r="L426" i="1"/>
  <c r="L521" i="1" s="1"/>
  <c r="M424" i="1"/>
  <c r="M423" i="1" s="1"/>
  <c r="M425" i="1" s="1"/>
  <c r="G424" i="1"/>
  <c r="F424" i="1"/>
  <c r="L423" i="1"/>
  <c r="L425" i="1" s="1"/>
  <c r="J423" i="1"/>
  <c r="J425" i="1" s="1"/>
  <c r="I423" i="1"/>
  <c r="I425" i="1" s="1"/>
  <c r="L421" i="1"/>
  <c r="M420" i="1"/>
  <c r="G420" i="1"/>
  <c r="F420" i="1"/>
  <c r="I419" i="1"/>
  <c r="G419" i="1"/>
  <c r="F419" i="1"/>
  <c r="I418" i="1"/>
  <c r="G418" i="1"/>
  <c r="F418" i="1"/>
  <c r="M417" i="1"/>
  <c r="G417" i="1"/>
  <c r="F417" i="1"/>
  <c r="M416" i="1"/>
  <c r="G416" i="1"/>
  <c r="F416" i="1"/>
  <c r="I415" i="1"/>
  <c r="G415" i="1"/>
  <c r="F415" i="1"/>
  <c r="I414" i="1"/>
  <c r="G414" i="1"/>
  <c r="F414" i="1"/>
  <c r="I413" i="1"/>
  <c r="G413" i="1"/>
  <c r="F413" i="1"/>
  <c r="M412" i="1"/>
  <c r="G412" i="1"/>
  <c r="F412" i="1"/>
  <c r="M411" i="1"/>
  <c r="G411" i="1"/>
  <c r="L410" i="1"/>
  <c r="I410" i="1"/>
  <c r="G410" i="1"/>
  <c r="M409" i="1"/>
  <c r="G409" i="1"/>
  <c r="F409" i="1"/>
  <c r="I408" i="1"/>
  <c r="G408" i="1"/>
  <c r="F408" i="1"/>
  <c r="M407" i="1"/>
  <c r="G407" i="1"/>
  <c r="F407" i="1"/>
  <c r="L406" i="1"/>
  <c r="L404" i="1" s="1"/>
  <c r="I406" i="1"/>
  <c r="G406" i="1"/>
  <c r="M405" i="1"/>
  <c r="M404" i="1" s="1"/>
  <c r="M422" i="1" s="1"/>
  <c r="I405" i="1"/>
  <c r="G405" i="1"/>
  <c r="J404" i="1"/>
  <c r="J422" i="1" s="1"/>
  <c r="J401" i="1"/>
  <c r="J400" i="1" s="1"/>
  <c r="G401" i="1"/>
  <c r="F401" i="1"/>
  <c r="M400" i="1"/>
  <c r="L400" i="1"/>
  <c r="I400" i="1"/>
  <c r="J399" i="1"/>
  <c r="F399" i="1"/>
  <c r="M398" i="1"/>
  <c r="L398" i="1"/>
  <c r="J398" i="1"/>
  <c r="P398" i="1" s="1"/>
  <c r="I398" i="1"/>
  <c r="I403" i="1" s="1"/>
  <c r="I395" i="1"/>
  <c r="F395" i="1"/>
  <c r="I394" i="1"/>
  <c r="F394" i="1"/>
  <c r="I393" i="1"/>
  <c r="G393" i="1"/>
  <c r="F393" i="1"/>
  <c r="I392" i="1"/>
  <c r="G392" i="1"/>
  <c r="F392" i="1"/>
  <c r="I391" i="1"/>
  <c r="G391" i="1"/>
  <c r="F391" i="1"/>
  <c r="I390" i="1"/>
  <c r="G390" i="1"/>
  <c r="F390" i="1"/>
  <c r="I389" i="1"/>
  <c r="G389" i="1"/>
  <c r="F389" i="1"/>
  <c r="I388" i="1"/>
  <c r="G388" i="1"/>
  <c r="F388" i="1"/>
  <c r="I387" i="1"/>
  <c r="G387" i="1"/>
  <c r="F387" i="1"/>
  <c r="I386" i="1"/>
  <c r="G386" i="1"/>
  <c r="F386" i="1"/>
  <c r="I385" i="1"/>
  <c r="G385" i="1"/>
  <c r="F385" i="1"/>
  <c r="I384" i="1"/>
  <c r="G384" i="1"/>
  <c r="F384" i="1"/>
  <c r="I383" i="1"/>
  <c r="G383" i="1"/>
  <c r="F383" i="1"/>
  <c r="I382" i="1"/>
  <c r="G382" i="1"/>
  <c r="F382" i="1"/>
  <c r="M381" i="1"/>
  <c r="M397" i="1" s="1"/>
  <c r="L381" i="1"/>
  <c r="J381" i="1"/>
  <c r="J397" i="1" s="1"/>
  <c r="J378" i="1"/>
  <c r="J375" i="1" s="1"/>
  <c r="G378" i="1"/>
  <c r="F378" i="1"/>
  <c r="I377" i="1"/>
  <c r="G377" i="1"/>
  <c r="F377" i="1"/>
  <c r="I376" i="1"/>
  <c r="G376" i="1"/>
  <c r="F376" i="1"/>
  <c r="J374" i="1"/>
  <c r="G374" i="1"/>
  <c r="F374" i="1"/>
  <c r="J373" i="1"/>
  <c r="G373" i="1"/>
  <c r="F373" i="1"/>
  <c r="M372" i="1"/>
  <c r="G372" i="1"/>
  <c r="F372" i="1"/>
  <c r="M371" i="1"/>
  <c r="G371" i="1"/>
  <c r="F371" i="1"/>
  <c r="L370" i="1"/>
  <c r="I370" i="1"/>
  <c r="M368" i="1"/>
  <c r="G368" i="1"/>
  <c r="F368" i="1"/>
  <c r="M367" i="1"/>
  <c r="G367" i="1"/>
  <c r="F367" i="1"/>
  <c r="J366" i="1"/>
  <c r="J364" i="1" s="1"/>
  <c r="G366" i="1"/>
  <c r="F366" i="1"/>
  <c r="L364" i="1"/>
  <c r="I364" i="1"/>
  <c r="J361" i="1"/>
  <c r="J360" i="1" s="1"/>
  <c r="G361" i="1"/>
  <c r="F361" i="1"/>
  <c r="M360" i="1"/>
  <c r="L360" i="1"/>
  <c r="I360" i="1"/>
  <c r="J358" i="1"/>
  <c r="G358" i="1"/>
  <c r="F358" i="1"/>
  <c r="M357" i="1"/>
  <c r="G357" i="1"/>
  <c r="F357" i="1"/>
  <c r="L356" i="1"/>
  <c r="G356" i="1"/>
  <c r="F356" i="1"/>
  <c r="M355" i="1"/>
  <c r="L355" i="1"/>
  <c r="J355" i="1"/>
  <c r="P355" i="1" s="1"/>
  <c r="I355" i="1"/>
  <c r="J353" i="1"/>
  <c r="G353" i="1"/>
  <c r="F353" i="1"/>
  <c r="J352" i="1"/>
  <c r="H352" i="1"/>
  <c r="G352" i="1"/>
  <c r="F352" i="1"/>
  <c r="J351" i="1"/>
  <c r="G351" i="1"/>
  <c r="F351" i="1"/>
  <c r="M350" i="1"/>
  <c r="M363" i="1" s="1"/>
  <c r="L350" i="1"/>
  <c r="I350" i="1"/>
  <c r="I363" i="1" s="1"/>
  <c r="M348" i="1"/>
  <c r="H348" i="1"/>
  <c r="G348" i="1"/>
  <c r="F348" i="1"/>
  <c r="M347" i="1"/>
  <c r="H347" i="1"/>
  <c r="G347" i="1"/>
  <c r="F347" i="1"/>
  <c r="M346" i="1"/>
  <c r="L346" i="1"/>
  <c r="J346" i="1"/>
  <c r="P346" i="1" s="1"/>
  <c r="I346" i="1"/>
  <c r="M344" i="1"/>
  <c r="M340" i="1" s="1"/>
  <c r="M349" i="1" s="1"/>
  <c r="G344" i="1"/>
  <c r="F344" i="1"/>
  <c r="J343" i="1"/>
  <c r="G343" i="1"/>
  <c r="F343" i="1"/>
  <c r="J342" i="1"/>
  <c r="G342" i="1"/>
  <c r="F342" i="1"/>
  <c r="J341" i="1"/>
  <c r="H341" i="1"/>
  <c r="G341" i="1"/>
  <c r="F341" i="1"/>
  <c r="L340" i="1"/>
  <c r="I340" i="1"/>
  <c r="M337" i="1"/>
  <c r="G337" i="1"/>
  <c r="F337" i="1"/>
  <c r="M336" i="1"/>
  <c r="G336" i="1"/>
  <c r="F336" i="1"/>
  <c r="M335" i="1"/>
  <c r="G335" i="1"/>
  <c r="F335" i="1"/>
  <c r="M334" i="1"/>
  <c r="G334" i="1"/>
  <c r="F334" i="1"/>
  <c r="M333" i="1"/>
  <c r="G333" i="1"/>
  <c r="F333" i="1"/>
  <c r="J332" i="1"/>
  <c r="J330" i="1" s="1"/>
  <c r="J338" i="1" s="1"/>
  <c r="G332" i="1"/>
  <c r="F332" i="1"/>
  <c r="I331" i="1"/>
  <c r="I330" i="1" s="1"/>
  <c r="F331" i="1"/>
  <c r="L330" i="1"/>
  <c r="L338" i="1" s="1"/>
  <c r="I328" i="1"/>
  <c r="G328" i="1"/>
  <c r="F328" i="1"/>
  <c r="L327" i="1"/>
  <c r="G327" i="1"/>
  <c r="F327" i="1"/>
  <c r="L326" i="1"/>
  <c r="G326" i="1"/>
  <c r="F326" i="1"/>
  <c r="I325" i="1"/>
  <c r="G325" i="1"/>
  <c r="F325" i="1"/>
  <c r="J324" i="1"/>
  <c r="M322" i="1"/>
  <c r="G322" i="1"/>
  <c r="F322" i="1"/>
  <c r="M321" i="1"/>
  <c r="G321" i="1"/>
  <c r="F321" i="1"/>
  <c r="L320" i="1"/>
  <c r="J320" i="1"/>
  <c r="I320" i="1"/>
  <c r="K320" i="1" s="1"/>
  <c r="M318" i="1"/>
  <c r="H318" i="1"/>
  <c r="G318" i="1"/>
  <c r="F318" i="1"/>
  <c r="M317" i="1"/>
  <c r="H317" i="1"/>
  <c r="G317" i="1"/>
  <c r="F317" i="1"/>
  <c r="M316" i="1"/>
  <c r="H316" i="1"/>
  <c r="G316" i="1"/>
  <c r="F316" i="1"/>
  <c r="M315" i="1"/>
  <c r="G315" i="1"/>
  <c r="F315" i="1"/>
  <c r="J314" i="1"/>
  <c r="H314" i="1"/>
  <c r="G314" i="1"/>
  <c r="F314" i="1"/>
  <c r="J313" i="1"/>
  <c r="G313" i="1"/>
  <c r="F313" i="1"/>
  <c r="M312" i="1"/>
  <c r="G312" i="1"/>
  <c r="F312" i="1"/>
  <c r="J311" i="1"/>
  <c r="G311" i="1"/>
  <c r="F311" i="1"/>
  <c r="M310" i="1"/>
  <c r="G310" i="1"/>
  <c r="F310" i="1"/>
  <c r="J309" i="1"/>
  <c r="J306" i="1" s="1"/>
  <c r="G309" i="1"/>
  <c r="F309" i="1"/>
  <c r="M308" i="1"/>
  <c r="G308" i="1"/>
  <c r="F308" i="1"/>
  <c r="M307" i="1"/>
  <c r="G307" i="1"/>
  <c r="F307" i="1"/>
  <c r="L306" i="1"/>
  <c r="I306" i="1"/>
  <c r="M304" i="1"/>
  <c r="H304" i="1"/>
  <c r="G304" i="1"/>
  <c r="F304" i="1"/>
  <c r="M303" i="1"/>
  <c r="G303" i="1"/>
  <c r="F303" i="1"/>
  <c r="M302" i="1"/>
  <c r="G302" i="1"/>
  <c r="F302" i="1"/>
  <c r="J301" i="1"/>
  <c r="H301" i="1"/>
  <c r="G301" i="1"/>
  <c r="F301" i="1"/>
  <c r="M300" i="1"/>
  <c r="H300" i="1"/>
  <c r="G300" i="1"/>
  <c r="F300" i="1"/>
  <c r="I299" i="1"/>
  <c r="G299" i="1"/>
  <c r="F299" i="1"/>
  <c r="J298" i="1"/>
  <c r="G298" i="1"/>
  <c r="F298" i="1"/>
  <c r="J297" i="1"/>
  <c r="H297" i="1"/>
  <c r="G297" i="1"/>
  <c r="F297" i="1"/>
  <c r="M296" i="1"/>
  <c r="G296" i="1"/>
  <c r="F296" i="1"/>
  <c r="M295" i="1"/>
  <c r="G295" i="1"/>
  <c r="F295" i="1"/>
  <c r="M294" i="1"/>
  <c r="H294" i="1"/>
  <c r="G294" i="1"/>
  <c r="F294" i="1"/>
  <c r="J293" i="1"/>
  <c r="J292" i="1"/>
  <c r="H292" i="1"/>
  <c r="G292" i="1"/>
  <c r="F292" i="1"/>
  <c r="M291" i="1"/>
  <c r="H291" i="1"/>
  <c r="G291" i="1"/>
  <c r="F291" i="1"/>
  <c r="M290" i="1"/>
  <c r="J289" i="1"/>
  <c r="G289" i="1"/>
  <c r="F289" i="1"/>
  <c r="J288" i="1"/>
  <c r="G288" i="1"/>
  <c r="F288" i="1"/>
  <c r="M287" i="1"/>
  <c r="M286" i="1"/>
  <c r="M285" i="1"/>
  <c r="H285" i="1"/>
  <c r="G285" i="1"/>
  <c r="F285" i="1"/>
  <c r="M284" i="1"/>
  <c r="G284" i="1"/>
  <c r="F284" i="1"/>
  <c r="J283" i="1"/>
  <c r="G283" i="1"/>
  <c r="F283" i="1"/>
  <c r="M282" i="1"/>
  <c r="G282" i="1"/>
  <c r="F282" i="1"/>
  <c r="M281" i="1"/>
  <c r="G281" i="1"/>
  <c r="F281" i="1"/>
  <c r="M280" i="1"/>
  <c r="G280" i="1"/>
  <c r="F280" i="1"/>
  <c r="I279" i="1"/>
  <c r="G279" i="1"/>
  <c r="F279" i="1"/>
  <c r="J278" i="1"/>
  <c r="G278" i="1"/>
  <c r="F278" i="1"/>
  <c r="M277" i="1"/>
  <c r="G277" i="1"/>
  <c r="F277" i="1"/>
  <c r="M276" i="1"/>
  <c r="G276" i="1"/>
  <c r="F276" i="1"/>
  <c r="J275" i="1"/>
  <c r="F275" i="1"/>
  <c r="M274" i="1"/>
  <c r="G274" i="1"/>
  <c r="F274" i="1"/>
  <c r="I273" i="1"/>
  <c r="H273" i="1"/>
  <c r="G273" i="1"/>
  <c r="F273" i="1"/>
  <c r="M272" i="1"/>
  <c r="I272" i="1"/>
  <c r="L271" i="1"/>
  <c r="M268" i="1"/>
  <c r="H268" i="1"/>
  <c r="G268" i="1"/>
  <c r="F268" i="1"/>
  <c r="M267" i="1"/>
  <c r="H267" i="1"/>
  <c r="G267" i="1"/>
  <c r="F267" i="1"/>
  <c r="M266" i="1"/>
  <c r="G266" i="1"/>
  <c r="F266" i="1"/>
  <c r="M265" i="1"/>
  <c r="G265" i="1"/>
  <c r="F265" i="1"/>
  <c r="I264" i="1"/>
  <c r="G264" i="1"/>
  <c r="F264" i="1"/>
  <c r="I263" i="1"/>
  <c r="G263" i="1"/>
  <c r="F263" i="1"/>
  <c r="M262" i="1"/>
  <c r="G262" i="1"/>
  <c r="F262" i="1"/>
  <c r="J261" i="1"/>
  <c r="J260" i="1" s="1"/>
  <c r="J269" i="1" s="1"/>
  <c r="H261" i="1"/>
  <c r="G261" i="1"/>
  <c r="F261" i="1"/>
  <c r="L260" i="1"/>
  <c r="L269" i="1" s="1"/>
  <c r="H258" i="1"/>
  <c r="M257" i="1"/>
  <c r="L257" i="1"/>
  <c r="J257" i="1"/>
  <c r="I257" i="1"/>
  <c r="M255" i="1"/>
  <c r="G255" i="1"/>
  <c r="F255" i="1"/>
  <c r="M254" i="1"/>
  <c r="H254" i="1"/>
  <c r="G254" i="1"/>
  <c r="F254" i="1"/>
  <c r="L253" i="1"/>
  <c r="L259" i="1" s="1"/>
  <c r="L252" i="1" s="1"/>
  <c r="J253" i="1"/>
  <c r="J259" i="1" s="1"/>
  <c r="J252" i="1" s="1"/>
  <c r="I253" i="1"/>
  <c r="I259" i="1" s="1"/>
  <c r="M250" i="1"/>
  <c r="G250" i="1"/>
  <c r="F250" i="1"/>
  <c r="J249" i="1"/>
  <c r="J247" i="1" s="1"/>
  <c r="P247" i="1" s="1"/>
  <c r="G249" i="1"/>
  <c r="F249" i="1"/>
  <c r="M248" i="1"/>
  <c r="M247" i="1" s="1"/>
  <c r="G248" i="1"/>
  <c r="F248" i="1"/>
  <c r="L247" i="1"/>
  <c r="I247" i="1"/>
  <c r="M245" i="1"/>
  <c r="G245" i="1"/>
  <c r="F245" i="1"/>
  <c r="M244" i="1"/>
  <c r="G244" i="1"/>
  <c r="F244" i="1"/>
  <c r="M243" i="1"/>
  <c r="G243" i="1"/>
  <c r="F243" i="1"/>
  <c r="I242" i="1"/>
  <c r="G242" i="1"/>
  <c r="F242" i="1"/>
  <c r="M241" i="1"/>
  <c r="G241" i="1"/>
  <c r="F241" i="1"/>
  <c r="M240" i="1"/>
  <c r="G240" i="1"/>
  <c r="F240" i="1"/>
  <c r="L239" i="1"/>
  <c r="J239" i="1"/>
  <c r="I239" i="1"/>
  <c r="K239" i="1" s="1"/>
  <c r="M237" i="1"/>
  <c r="G237" i="1"/>
  <c r="F237" i="1"/>
  <c r="M236" i="1"/>
  <c r="G236" i="1"/>
  <c r="F236" i="1"/>
  <c r="J235" i="1"/>
  <c r="G235" i="1"/>
  <c r="F235" i="1"/>
  <c r="M234" i="1"/>
  <c r="G234" i="1"/>
  <c r="F234" i="1"/>
  <c r="M233" i="1"/>
  <c r="G233" i="1"/>
  <c r="F233" i="1"/>
  <c r="L232" i="1"/>
  <c r="J232" i="1"/>
  <c r="I232" i="1"/>
  <c r="K232" i="1" s="1"/>
  <c r="M230" i="1"/>
  <c r="G230" i="1"/>
  <c r="F230" i="1"/>
  <c r="M229" i="1"/>
  <c r="G229" i="1"/>
  <c r="F229" i="1"/>
  <c r="M228" i="1"/>
  <c r="G228" i="1"/>
  <c r="F228" i="1"/>
  <c r="M227" i="1"/>
  <c r="G227" i="1"/>
  <c r="F227" i="1"/>
  <c r="M226" i="1"/>
  <c r="G226" i="1"/>
  <c r="F226" i="1"/>
  <c r="M225" i="1"/>
  <c r="G225" i="1"/>
  <c r="F225" i="1"/>
  <c r="M224" i="1"/>
  <c r="G224" i="1"/>
  <c r="F224" i="1"/>
  <c r="M223" i="1"/>
  <c r="G223" i="1"/>
  <c r="F223" i="1"/>
  <c r="M222" i="1"/>
  <c r="G222" i="1"/>
  <c r="F222" i="1"/>
  <c r="M221" i="1"/>
  <c r="M220" i="1" s="1"/>
  <c r="H221" i="1"/>
  <c r="G221" i="1"/>
  <c r="L220" i="1"/>
  <c r="J220" i="1"/>
  <c r="P220" i="1" s="1"/>
  <c r="I220" i="1"/>
  <c r="M218" i="1"/>
  <c r="G218" i="1"/>
  <c r="F218" i="1"/>
  <c r="M217" i="1"/>
  <c r="H217" i="1"/>
  <c r="G217" i="1"/>
  <c r="F217" i="1"/>
  <c r="L216" i="1"/>
  <c r="J216" i="1"/>
  <c r="I216" i="1"/>
  <c r="M214" i="1"/>
  <c r="H214" i="1"/>
  <c r="G214" i="1"/>
  <c r="F214" i="1"/>
  <c r="M213" i="1"/>
  <c r="G213" i="1"/>
  <c r="F213" i="1"/>
  <c r="M212" i="1"/>
  <c r="H212" i="1"/>
  <c r="G212" i="1"/>
  <c r="F212" i="1"/>
  <c r="J211" i="1"/>
  <c r="G211" i="1"/>
  <c r="F211" i="1"/>
  <c r="M210" i="1"/>
  <c r="H210" i="1"/>
  <c r="G210" i="1"/>
  <c r="F210" i="1"/>
  <c r="M209" i="1"/>
  <c r="G209" i="1"/>
  <c r="F209" i="1"/>
  <c r="J208" i="1"/>
  <c r="G208" i="1"/>
  <c r="F208" i="1"/>
  <c r="J207" i="1"/>
  <c r="J206" i="1" s="1"/>
  <c r="H207" i="1"/>
  <c r="G207" i="1"/>
  <c r="F207" i="1"/>
  <c r="L206" i="1"/>
  <c r="I206" i="1"/>
  <c r="J204" i="1"/>
  <c r="H204" i="1"/>
  <c r="G204" i="1"/>
  <c r="F204" i="1"/>
  <c r="M203" i="1"/>
  <c r="H203" i="1"/>
  <c r="G203" i="1"/>
  <c r="F203" i="1"/>
  <c r="J202" i="1"/>
  <c r="G202" i="1"/>
  <c r="F202" i="1"/>
  <c r="J201" i="1"/>
  <c r="G201" i="1"/>
  <c r="F201" i="1"/>
  <c r="M200" i="1"/>
  <c r="G200" i="1"/>
  <c r="F200" i="1"/>
  <c r="M199" i="1"/>
  <c r="G199" i="1"/>
  <c r="F199" i="1"/>
  <c r="M198" i="1"/>
  <c r="G198" i="1"/>
  <c r="F198" i="1"/>
  <c r="M197" i="1"/>
  <c r="G197" i="1"/>
  <c r="F197" i="1"/>
  <c r="I196" i="1"/>
  <c r="I193" i="1" s="1"/>
  <c r="I219" i="1" s="1"/>
  <c r="G196" i="1"/>
  <c r="F196" i="1"/>
  <c r="M195" i="1"/>
  <c r="G195" i="1"/>
  <c r="F195" i="1"/>
  <c r="J194" i="1"/>
  <c r="J193" i="1" s="1"/>
  <c r="H194" i="1"/>
  <c r="G194" i="1"/>
  <c r="F194" i="1"/>
  <c r="L193" i="1"/>
  <c r="L219" i="1" s="1"/>
  <c r="J191" i="1"/>
  <c r="H191" i="1"/>
  <c r="G191" i="1"/>
  <c r="F191" i="1"/>
  <c r="M190" i="1"/>
  <c r="L190" i="1"/>
  <c r="N190" i="1" s="1"/>
  <c r="J190" i="1"/>
  <c r="J192" i="1" s="1"/>
  <c r="I190" i="1"/>
  <c r="I192" i="1" s="1"/>
  <c r="J188" i="1"/>
  <c r="G188" i="1"/>
  <c r="F188" i="1"/>
  <c r="M187" i="1"/>
  <c r="G187" i="1"/>
  <c r="F187" i="1"/>
  <c r="J186" i="1"/>
  <c r="G186" i="1"/>
  <c r="F186" i="1"/>
  <c r="M185" i="1"/>
  <c r="G185" i="1"/>
  <c r="F185" i="1"/>
  <c r="J184" i="1"/>
  <c r="G184" i="1"/>
  <c r="F184" i="1"/>
  <c r="J183" i="1"/>
  <c r="H183" i="1"/>
  <c r="G183" i="1"/>
  <c r="F183" i="1"/>
  <c r="M182" i="1"/>
  <c r="L182" i="1"/>
  <c r="I182" i="1"/>
  <c r="N181" i="1"/>
  <c r="H180" i="1"/>
  <c r="M177" i="1"/>
  <c r="J176" i="1"/>
  <c r="G176" i="1"/>
  <c r="F176" i="1"/>
  <c r="J175" i="1"/>
  <c r="H175" i="1"/>
  <c r="G175" i="1"/>
  <c r="F175" i="1"/>
  <c r="J174" i="1"/>
  <c r="G174" i="1"/>
  <c r="F174" i="1"/>
  <c r="I173" i="1"/>
  <c r="G173" i="1"/>
  <c r="F173" i="1"/>
  <c r="I172" i="1"/>
  <c r="H172" i="1"/>
  <c r="G172" i="1"/>
  <c r="F172" i="1"/>
  <c r="M171" i="1"/>
  <c r="L171" i="1"/>
  <c r="I169" i="1"/>
  <c r="H169" i="1"/>
  <c r="G169" i="1"/>
  <c r="F169" i="1"/>
  <c r="I168" i="1"/>
  <c r="G168" i="1"/>
  <c r="F168" i="1"/>
  <c r="M167" i="1"/>
  <c r="G167" i="1"/>
  <c r="F167" i="1"/>
  <c r="M166" i="1"/>
  <c r="G166" i="1"/>
  <c r="F166" i="1"/>
  <c r="M165" i="1"/>
  <c r="G165" i="1"/>
  <c r="F165" i="1"/>
  <c r="J164" i="1"/>
  <c r="J161" i="1" s="1"/>
  <c r="G164" i="1"/>
  <c r="F164" i="1"/>
  <c r="I163" i="1"/>
  <c r="G163" i="1"/>
  <c r="F163" i="1"/>
  <c r="I162" i="1"/>
  <c r="G162" i="1"/>
  <c r="F162" i="1"/>
  <c r="L161" i="1"/>
  <c r="M159" i="1"/>
  <c r="G159" i="1"/>
  <c r="F159" i="1"/>
  <c r="J158" i="1"/>
  <c r="G158" i="1"/>
  <c r="F158" i="1"/>
  <c r="J157" i="1"/>
  <c r="G157" i="1"/>
  <c r="F157" i="1"/>
  <c r="J156" i="1"/>
  <c r="G156" i="1"/>
  <c r="F156" i="1"/>
  <c r="J155" i="1"/>
  <c r="G155" i="1"/>
  <c r="F155" i="1"/>
  <c r="J154" i="1"/>
  <c r="G154" i="1"/>
  <c r="F154" i="1"/>
  <c r="J153" i="1"/>
  <c r="G153" i="1"/>
  <c r="F153" i="1"/>
  <c r="J152" i="1"/>
  <c r="G152" i="1"/>
  <c r="F152" i="1"/>
  <c r="J151" i="1"/>
  <c r="G151" i="1"/>
  <c r="F151" i="1"/>
  <c r="J150" i="1"/>
  <c r="G150" i="1"/>
  <c r="F150" i="1"/>
  <c r="M149" i="1"/>
  <c r="G149" i="1"/>
  <c r="F149" i="1"/>
  <c r="J148" i="1"/>
  <c r="G148" i="1"/>
  <c r="F148" i="1"/>
  <c r="M147" i="1"/>
  <c r="H147" i="1"/>
  <c r="G147" i="1"/>
  <c r="F147" i="1"/>
  <c r="J146" i="1"/>
  <c r="H146" i="1"/>
  <c r="G146" i="1"/>
  <c r="F146" i="1"/>
  <c r="M145" i="1"/>
  <c r="L145" i="1"/>
  <c r="I145" i="1"/>
  <c r="M143" i="1"/>
  <c r="H143" i="1"/>
  <c r="G143" i="1"/>
  <c r="F143" i="1"/>
  <c r="M142" i="1"/>
  <c r="G142" i="1"/>
  <c r="F142" i="1"/>
  <c r="M141" i="1"/>
  <c r="G141" i="1"/>
  <c r="F141" i="1"/>
  <c r="M140" i="1"/>
  <c r="G140" i="1"/>
  <c r="F140" i="1"/>
  <c r="M139" i="1"/>
  <c r="H139" i="1"/>
  <c r="G139" i="1"/>
  <c r="F139" i="1"/>
  <c r="M137" i="1"/>
  <c r="H137" i="1"/>
  <c r="G137" i="1"/>
  <c r="F137" i="1"/>
  <c r="M136" i="1"/>
  <c r="G136" i="1"/>
  <c r="F136" i="1"/>
  <c r="M135" i="1"/>
  <c r="H135" i="1"/>
  <c r="G135" i="1"/>
  <c r="J134" i="1"/>
  <c r="G134" i="1"/>
  <c r="F134" i="1"/>
  <c r="J133" i="1"/>
  <c r="G133" i="1"/>
  <c r="F133" i="1"/>
  <c r="J132" i="1"/>
  <c r="H132" i="1"/>
  <c r="G132" i="1"/>
  <c r="F132" i="1"/>
  <c r="M131" i="1"/>
  <c r="G131" i="1"/>
  <c r="F131" i="1"/>
  <c r="M130" i="1"/>
  <c r="H130" i="1"/>
  <c r="G130" i="1"/>
  <c r="F130" i="1"/>
  <c r="M129" i="1"/>
  <c r="H129" i="1"/>
  <c r="G129" i="1"/>
  <c r="F129" i="1"/>
  <c r="I128" i="1"/>
  <c r="G128" i="1"/>
  <c r="F128" i="1"/>
  <c r="I127" i="1"/>
  <c r="H127" i="1"/>
  <c r="G127" i="1"/>
  <c r="F127" i="1"/>
  <c r="I126" i="1"/>
  <c r="G126" i="1"/>
  <c r="F126" i="1"/>
  <c r="I125" i="1"/>
  <c r="G125" i="1"/>
  <c r="F125" i="1"/>
  <c r="I124" i="1"/>
  <c r="G124" i="1"/>
  <c r="F124" i="1"/>
  <c r="I123" i="1"/>
  <c r="H123" i="1"/>
  <c r="G123" i="1"/>
  <c r="F123" i="1"/>
  <c r="J122" i="1"/>
  <c r="J117" i="1" s="1"/>
  <c r="G122" i="1"/>
  <c r="F122" i="1"/>
  <c r="M121" i="1"/>
  <c r="G121" i="1"/>
  <c r="F121" i="1"/>
  <c r="I120" i="1"/>
  <c r="G120" i="1"/>
  <c r="F120" i="1"/>
  <c r="M119" i="1"/>
  <c r="M117" i="1" s="1"/>
  <c r="G119" i="1"/>
  <c r="I118" i="1"/>
  <c r="G118" i="1"/>
  <c r="F118" i="1"/>
  <c r="L117" i="1"/>
  <c r="L170" i="1" s="1"/>
  <c r="M115" i="1"/>
  <c r="M114" i="1" s="1"/>
  <c r="H115" i="1"/>
  <c r="G115" i="1"/>
  <c r="L114" i="1"/>
  <c r="J114" i="1"/>
  <c r="I114" i="1"/>
  <c r="K114" i="1" s="1"/>
  <c r="M112" i="1"/>
  <c r="G112" i="1"/>
  <c r="F112" i="1"/>
  <c r="M111" i="1"/>
  <c r="M108" i="1" s="1"/>
  <c r="N108" i="1" s="1"/>
  <c r="Q108" i="1" s="1"/>
  <c r="G111" i="1"/>
  <c r="F111" i="1"/>
  <c r="M106" i="1"/>
  <c r="H106" i="1"/>
  <c r="G106" i="1"/>
  <c r="F106" i="1"/>
  <c r="M105" i="1"/>
  <c r="G105" i="1"/>
  <c r="F105" i="1"/>
  <c r="M104" i="1"/>
  <c r="H104" i="1"/>
  <c r="G104" i="1"/>
  <c r="F104" i="1"/>
  <c r="L103" i="1"/>
  <c r="J103" i="1"/>
  <c r="I103" i="1"/>
  <c r="K103" i="1" s="1"/>
  <c r="M100" i="1"/>
  <c r="H100" i="1"/>
  <c r="G100" i="1"/>
  <c r="F100" i="1"/>
  <c r="M99" i="1"/>
  <c r="H99" i="1"/>
  <c r="G99" i="1"/>
  <c r="F99" i="1"/>
  <c r="M98" i="1"/>
  <c r="G98" i="1"/>
  <c r="F98" i="1"/>
  <c r="M97" i="1"/>
  <c r="G97" i="1"/>
  <c r="F97" i="1"/>
  <c r="M96" i="1"/>
  <c r="G96" i="1"/>
  <c r="F96" i="1"/>
  <c r="M95" i="1"/>
  <c r="G95" i="1"/>
  <c r="F95" i="1"/>
  <c r="M94" i="1"/>
  <c r="G94" i="1"/>
  <c r="F94" i="1"/>
  <c r="M93" i="1"/>
  <c r="G93" i="1"/>
  <c r="F93" i="1"/>
  <c r="M92" i="1"/>
  <c r="G92" i="1"/>
  <c r="F92" i="1"/>
  <c r="M91" i="1"/>
  <c r="G91" i="1"/>
  <c r="F91" i="1"/>
  <c r="M90" i="1"/>
  <c r="G90" i="1"/>
  <c r="F90" i="1"/>
  <c r="M89" i="1"/>
  <c r="G89" i="1"/>
  <c r="F89" i="1"/>
  <c r="M88" i="1"/>
  <c r="G88" i="1"/>
  <c r="F88" i="1"/>
  <c r="M87" i="1"/>
  <c r="G87" i="1"/>
  <c r="F87" i="1"/>
  <c r="M86" i="1"/>
  <c r="G86" i="1"/>
  <c r="F86" i="1"/>
  <c r="M85" i="1"/>
  <c r="G85" i="1"/>
  <c r="F85" i="1"/>
  <c r="M84" i="1"/>
  <c r="G84" i="1"/>
  <c r="F84" i="1"/>
  <c r="M83" i="1"/>
  <c r="G83" i="1"/>
  <c r="F83" i="1"/>
  <c r="M82" i="1"/>
  <c r="G82" i="1"/>
  <c r="F82" i="1"/>
  <c r="M81" i="1"/>
  <c r="G81" i="1"/>
  <c r="F81" i="1"/>
  <c r="M80" i="1"/>
  <c r="H80" i="1"/>
  <c r="G80" i="1"/>
  <c r="F80" i="1"/>
  <c r="H79" i="1"/>
  <c r="L78" i="1"/>
  <c r="L101" i="1" s="1"/>
  <c r="J78" i="1"/>
  <c r="J101" i="1" s="1"/>
  <c r="I78" i="1"/>
  <c r="I101" i="1" s="1"/>
  <c r="J75" i="1"/>
  <c r="G75" i="1"/>
  <c r="F75" i="1"/>
  <c r="J74" i="1"/>
  <c r="G74" i="1"/>
  <c r="F74" i="1"/>
  <c r="M73" i="1"/>
  <c r="L73" i="1"/>
  <c r="N73" i="1" s="1"/>
  <c r="I73" i="1"/>
  <c r="J71" i="1"/>
  <c r="G71" i="1"/>
  <c r="F71" i="1"/>
  <c r="I70" i="1"/>
  <c r="G70" i="1"/>
  <c r="F70" i="1"/>
  <c r="I69" i="1"/>
  <c r="G69" i="1"/>
  <c r="F69" i="1"/>
  <c r="M68" i="1"/>
  <c r="G68" i="1"/>
  <c r="F68" i="1"/>
  <c r="M67" i="1"/>
  <c r="M66" i="1" s="1"/>
  <c r="M76" i="1" s="1"/>
  <c r="G67" i="1"/>
  <c r="F67" i="1"/>
  <c r="L66" i="1"/>
  <c r="L76" i="1" s="1"/>
  <c r="J66" i="1"/>
  <c r="M63" i="1"/>
  <c r="H63" i="1"/>
  <c r="G63" i="1"/>
  <c r="F63" i="1"/>
  <c r="M62" i="1"/>
  <c r="H62" i="1"/>
  <c r="G62" i="1"/>
  <c r="F62" i="1"/>
  <c r="J61" i="1"/>
  <c r="J60" i="1" s="1"/>
  <c r="H61" i="1"/>
  <c r="G61" i="1"/>
  <c r="F61" i="1"/>
  <c r="M60" i="1"/>
  <c r="L60" i="1"/>
  <c r="I60" i="1"/>
  <c r="K60" i="1" s="1"/>
  <c r="M58" i="1"/>
  <c r="H58" i="1"/>
  <c r="G58" i="1"/>
  <c r="M57" i="1"/>
  <c r="H57" i="1"/>
  <c r="G57" i="1"/>
  <c r="F57" i="1"/>
  <c r="M56" i="1"/>
  <c r="H56" i="1"/>
  <c r="G56" i="1"/>
  <c r="F56" i="1"/>
  <c r="M55" i="1"/>
  <c r="G55" i="1"/>
  <c r="F55" i="1"/>
  <c r="M54" i="1"/>
  <c r="G54" i="1"/>
  <c r="F54" i="1"/>
  <c r="M53" i="1"/>
  <c r="G53" i="1"/>
  <c r="F53" i="1"/>
  <c r="M52" i="1"/>
  <c r="G52" i="1"/>
  <c r="F52" i="1"/>
  <c r="M51" i="1"/>
  <c r="G51" i="1"/>
  <c r="F51" i="1"/>
  <c r="M50" i="1"/>
  <c r="G50" i="1"/>
  <c r="F50" i="1"/>
  <c r="J49" i="1"/>
  <c r="J45" i="1" s="1"/>
  <c r="G49" i="1"/>
  <c r="F49" i="1"/>
  <c r="M48" i="1"/>
  <c r="G48" i="1"/>
  <c r="F48" i="1"/>
  <c r="M47" i="1"/>
  <c r="G47" i="1"/>
  <c r="F47" i="1"/>
  <c r="M46" i="1"/>
  <c r="G46" i="1"/>
  <c r="F46" i="1"/>
  <c r="M45" i="1"/>
  <c r="M64" i="1" s="1"/>
  <c r="L45" i="1"/>
  <c r="L64" i="1" s="1"/>
  <c r="I45" i="1"/>
  <c r="I64" i="1" s="1"/>
  <c r="J42" i="1"/>
  <c r="J41" i="1" s="1"/>
  <c r="G42" i="1"/>
  <c r="F42" i="1"/>
  <c r="M41" i="1"/>
  <c r="L41" i="1"/>
  <c r="I41" i="1"/>
  <c r="M40" i="1"/>
  <c r="H40" i="1"/>
  <c r="G40" i="1"/>
  <c r="F40" i="1"/>
  <c r="M39" i="1"/>
  <c r="H39" i="1"/>
  <c r="G39" i="1"/>
  <c r="F39" i="1"/>
  <c r="I38" i="1"/>
  <c r="O44" i="1" s="1"/>
  <c r="G38" i="1"/>
  <c r="F38" i="1"/>
  <c r="J37" i="1"/>
  <c r="H37" i="1"/>
  <c r="G37" i="1"/>
  <c r="F37" i="1"/>
  <c r="M36" i="1"/>
  <c r="G36" i="1"/>
  <c r="F36" i="1"/>
  <c r="J35" i="1"/>
  <c r="G35" i="1"/>
  <c r="F35" i="1"/>
  <c r="M34" i="1"/>
  <c r="G34" i="1"/>
  <c r="F34" i="1"/>
  <c r="M33" i="1"/>
  <c r="G33" i="1"/>
  <c r="F33" i="1"/>
  <c r="J32" i="1"/>
  <c r="H32" i="1"/>
  <c r="G32" i="1"/>
  <c r="F32" i="1"/>
  <c r="L31" i="1"/>
  <c r="L44" i="1" s="1"/>
  <c r="I31" i="1"/>
  <c r="M29" i="1"/>
  <c r="H29" i="1"/>
  <c r="G29" i="1"/>
  <c r="F29" i="1"/>
  <c r="M28" i="1"/>
  <c r="G28" i="1"/>
  <c r="F28" i="1"/>
  <c r="M27" i="1"/>
  <c r="H27" i="1"/>
  <c r="G27" i="1"/>
  <c r="F27" i="1"/>
  <c r="M26" i="1"/>
  <c r="H26" i="1"/>
  <c r="G26" i="1"/>
  <c r="F26" i="1"/>
  <c r="M25" i="1"/>
  <c r="G25" i="1"/>
  <c r="F25" i="1"/>
  <c r="J24" i="1"/>
  <c r="G24" i="1"/>
  <c r="F24" i="1"/>
  <c r="J23" i="1"/>
  <c r="H23" i="1"/>
  <c r="G23" i="1"/>
  <c r="F23" i="1"/>
  <c r="J22" i="1"/>
  <c r="G22" i="1"/>
  <c r="F22" i="1"/>
  <c r="J21" i="1"/>
  <c r="G21" i="1"/>
  <c r="F21" i="1"/>
  <c r="J20" i="1"/>
  <c r="H20" i="1"/>
  <c r="G20" i="1"/>
  <c r="F20" i="1"/>
  <c r="L19" i="1"/>
  <c r="I19" i="1"/>
  <c r="M17" i="1"/>
  <c r="G17" i="1"/>
  <c r="F17" i="1"/>
  <c r="M16" i="1"/>
  <c r="G16" i="1"/>
  <c r="F16" i="1"/>
  <c r="M15" i="1"/>
  <c r="G15" i="1"/>
  <c r="F15" i="1"/>
  <c r="M14" i="1"/>
  <c r="G14" i="1"/>
  <c r="F14" i="1"/>
  <c r="M13" i="1"/>
  <c r="G13" i="1"/>
  <c r="F13" i="1"/>
  <c r="M12" i="1"/>
  <c r="G12" i="1"/>
  <c r="F12" i="1"/>
  <c r="M11" i="1"/>
  <c r="G11" i="1"/>
  <c r="F11" i="1"/>
  <c r="M10" i="1"/>
  <c r="G10" i="1"/>
  <c r="F10" i="1"/>
  <c r="L9" i="1"/>
  <c r="J9" i="1"/>
  <c r="I9" i="1"/>
  <c r="P364" i="1" l="1"/>
  <c r="M364" i="1"/>
  <c r="J460" i="1"/>
  <c r="M460" i="1"/>
  <c r="M192" i="1"/>
  <c r="P190" i="1"/>
  <c r="I349" i="1"/>
  <c r="P360" i="1"/>
  <c r="I44" i="1"/>
  <c r="K9" i="1"/>
  <c r="K257" i="1"/>
  <c r="N257" i="1"/>
  <c r="L379" i="1"/>
  <c r="N381" i="1"/>
  <c r="N397" i="1" s="1"/>
  <c r="N398" i="1"/>
  <c r="M78" i="1"/>
  <c r="M103" i="1"/>
  <c r="P103" i="1" s="1"/>
  <c r="P116" i="1" s="1"/>
  <c r="J116" i="1"/>
  <c r="I117" i="1"/>
  <c r="K216" i="1"/>
  <c r="K220" i="1"/>
  <c r="J238" i="1"/>
  <c r="I324" i="1"/>
  <c r="K324" i="1" s="1"/>
  <c r="M330" i="1"/>
  <c r="N340" i="1"/>
  <c r="K346" i="1"/>
  <c r="N350" i="1"/>
  <c r="J350" i="1"/>
  <c r="P350" i="1" s="1"/>
  <c r="P363" i="1" s="1"/>
  <c r="N360" i="1"/>
  <c r="I375" i="1"/>
  <c r="K375" i="1" s="1"/>
  <c r="Q375" i="1" s="1"/>
  <c r="M403" i="1"/>
  <c r="N400" i="1"/>
  <c r="I404" i="1"/>
  <c r="I422" i="1" s="1"/>
  <c r="M426" i="1"/>
  <c r="J426" i="1"/>
  <c r="J521" i="1" s="1"/>
  <c r="I460" i="1"/>
  <c r="K460" i="1" s="1"/>
  <c r="L30" i="1"/>
  <c r="L8" i="1" s="1"/>
  <c r="N41" i="1"/>
  <c r="P41" i="1"/>
  <c r="K45" i="1"/>
  <c r="J64" i="1"/>
  <c r="P45" i="1"/>
  <c r="P60" i="1"/>
  <c r="L116" i="1"/>
  <c r="L238" i="1"/>
  <c r="L251" i="1"/>
  <c r="J251" i="1"/>
  <c r="N403" i="1"/>
  <c r="K506" i="1"/>
  <c r="I161" i="1"/>
  <c r="N171" i="1"/>
  <c r="I171" i="1"/>
  <c r="J171" i="1"/>
  <c r="J182" i="1"/>
  <c r="K182" i="1" s="1"/>
  <c r="K190" i="1"/>
  <c r="K192" i="1" s="1"/>
  <c r="I479" i="1"/>
  <c r="K479" i="1" s="1"/>
  <c r="M479" i="1"/>
  <c r="M9" i="1"/>
  <c r="N9" i="1" s="1"/>
  <c r="Q9" i="1" s="1"/>
  <c r="M260" i="1"/>
  <c r="M269" i="1" s="1"/>
  <c r="I170" i="1"/>
  <c r="M189" i="1"/>
  <c r="M206" i="1"/>
  <c r="M239" i="1"/>
  <c r="M251" i="1" s="1"/>
  <c r="J340" i="1"/>
  <c r="J349" i="1" s="1"/>
  <c r="P349" i="1" s="1"/>
  <c r="N346" i="1"/>
  <c r="J370" i="1"/>
  <c r="I381" i="1"/>
  <c r="J19" i="1"/>
  <c r="J30" i="1" s="1"/>
  <c r="M31" i="1"/>
  <c r="M44" i="1" s="1"/>
  <c r="J31" i="1"/>
  <c r="J44" i="1" s="1"/>
  <c r="I66" i="1"/>
  <c r="K66" i="1" s="1"/>
  <c r="J73" i="1"/>
  <c r="N145" i="1"/>
  <c r="J145" i="1"/>
  <c r="J170" i="1" s="1"/>
  <c r="M161" i="1"/>
  <c r="I260" i="1"/>
  <c r="I269" i="1" s="1"/>
  <c r="I252" i="1" s="1"/>
  <c r="I271" i="1"/>
  <c r="M271" i="1"/>
  <c r="N271" i="1" s="1"/>
  <c r="J271" i="1"/>
  <c r="M306" i="1"/>
  <c r="N306" i="1" s="1"/>
  <c r="N404" i="1"/>
  <c r="N422" i="1" s="1"/>
  <c r="N460" i="1"/>
  <c r="M170" i="1"/>
  <c r="M19" i="1"/>
  <c r="N19" i="1" s="1"/>
  <c r="K41" i="1"/>
  <c r="N60" i="1"/>
  <c r="N66" i="1"/>
  <c r="N76" i="1" s="1"/>
  <c r="M101" i="1"/>
  <c r="N182" i="1"/>
  <c r="M193" i="1"/>
  <c r="N193" i="1" s="1"/>
  <c r="J219" i="1"/>
  <c r="M216" i="1"/>
  <c r="N216" i="1" s="1"/>
  <c r="Q216" i="1" s="1"/>
  <c r="M232" i="1"/>
  <c r="M253" i="1"/>
  <c r="M320" i="1"/>
  <c r="N320" i="1" s="1"/>
  <c r="Q320" i="1" s="1"/>
  <c r="L324" i="1"/>
  <c r="K355" i="1"/>
  <c r="N355" i="1"/>
  <c r="N363" i="1" s="1"/>
  <c r="I379" i="1"/>
  <c r="I339" i="1" s="1"/>
  <c r="M370" i="1"/>
  <c r="M379" i="1" s="1"/>
  <c r="M339" i="1" s="1"/>
  <c r="K400" i="1"/>
  <c r="Q400" i="1" s="1"/>
  <c r="N479" i="1"/>
  <c r="N506" i="1"/>
  <c r="Q60" i="1"/>
  <c r="N103" i="1"/>
  <c r="Q103" i="1" s="1"/>
  <c r="Q116" i="1" s="1"/>
  <c r="K161" i="1"/>
  <c r="N161" i="1"/>
  <c r="N189" i="1"/>
  <c r="N220" i="1"/>
  <c r="Q220" i="1" s="1"/>
  <c r="N239" i="1"/>
  <c r="Q239" i="1" s="1"/>
  <c r="K247" i="1"/>
  <c r="K251" i="1" s="1"/>
  <c r="M329" i="1"/>
  <c r="J329" i="1"/>
  <c r="J270" i="1" s="1"/>
  <c r="K306" i="1"/>
  <c r="K330" i="1"/>
  <c r="K338" i="1" s="1"/>
  <c r="N330" i="1"/>
  <c r="J363" i="1"/>
  <c r="K360" i="1"/>
  <c r="Q360" i="1" s="1"/>
  <c r="N370" i="1"/>
  <c r="J403" i="1"/>
  <c r="J380" i="1" s="1"/>
  <c r="I30" i="1"/>
  <c r="N31" i="1"/>
  <c r="M116" i="1"/>
  <c r="K64" i="1"/>
  <c r="K116" i="1"/>
  <c r="I189" i="1"/>
  <c r="N192" i="1"/>
  <c r="Q190" i="1"/>
  <c r="K238" i="1"/>
  <c r="Q257" i="1"/>
  <c r="N45" i="1"/>
  <c r="I76" i="1"/>
  <c r="K78" i="1"/>
  <c r="K101" i="1" s="1"/>
  <c r="I116" i="1"/>
  <c r="N117" i="1"/>
  <c r="N170" i="1" s="1"/>
  <c r="L189" i="1"/>
  <c r="L192" i="1"/>
  <c r="K193" i="1"/>
  <c r="I238" i="1"/>
  <c r="I251" i="1"/>
  <c r="K253" i="1"/>
  <c r="K259" i="1" s="1"/>
  <c r="N260" i="1"/>
  <c r="N269" i="1" s="1"/>
  <c r="I397" i="1"/>
  <c r="K381" i="1"/>
  <c r="N78" i="1"/>
  <c r="N114" i="1"/>
  <c r="Q114" i="1" s="1"/>
  <c r="K117" i="1"/>
  <c r="N232" i="1"/>
  <c r="Q232" i="1" s="1"/>
  <c r="N247" i="1"/>
  <c r="I329" i="1"/>
  <c r="K271" i="1"/>
  <c r="N338" i="1"/>
  <c r="I338" i="1"/>
  <c r="L349" i="1"/>
  <c r="K350" i="1"/>
  <c r="L363" i="1"/>
  <c r="K364" i="1"/>
  <c r="L397" i="1"/>
  <c r="K398" i="1"/>
  <c r="L403" i="1"/>
  <c r="K404" i="1"/>
  <c r="L422" i="1"/>
  <c r="K423" i="1"/>
  <c r="N426" i="1"/>
  <c r="N521" i="1" s="1"/>
  <c r="N364" i="1"/>
  <c r="N423" i="1"/>
  <c r="N425" i="1" s="1"/>
  <c r="N380" i="1" s="1"/>
  <c r="K426" i="1"/>
  <c r="Q192" i="1" l="1"/>
  <c r="P192" i="1"/>
  <c r="N324" i="1"/>
  <c r="Q324" i="1" s="1"/>
  <c r="O324" i="1"/>
  <c r="M259" i="1"/>
  <c r="M252" i="1" s="1"/>
  <c r="P253" i="1"/>
  <c r="J379" i="1"/>
  <c r="P370" i="1"/>
  <c r="N206" i="1"/>
  <c r="P206" i="1"/>
  <c r="M338" i="1"/>
  <c r="M270" i="1" s="1"/>
  <c r="P330" i="1"/>
  <c r="P320" i="1"/>
  <c r="P306" i="1"/>
  <c r="P182" i="1"/>
  <c r="P232" i="1"/>
  <c r="P238" i="1" s="1"/>
  <c r="P145" i="1"/>
  <c r="Q161" i="1"/>
  <c r="N253" i="1"/>
  <c r="N259" i="1" s="1"/>
  <c r="N252" i="1" s="1"/>
  <c r="Q506" i="1"/>
  <c r="N349" i="1"/>
  <c r="J189" i="1"/>
  <c r="P64" i="1"/>
  <c r="Q460" i="1"/>
  <c r="Q479" i="1"/>
  <c r="J339" i="1"/>
  <c r="K260" i="1"/>
  <c r="K269" i="1" s="1"/>
  <c r="K252" i="1" s="1"/>
  <c r="N251" i="1"/>
  <c r="N64" i="1"/>
  <c r="K171" i="1"/>
  <c r="K189" i="1" s="1"/>
  <c r="K31" i="1"/>
  <c r="K44" i="1" s="1"/>
  <c r="N44" i="1"/>
  <c r="K370" i="1"/>
  <c r="K379" i="1" s="1"/>
  <c r="K340" i="1"/>
  <c r="Q340" i="1" s="1"/>
  <c r="Q182" i="1"/>
  <c r="Q41" i="1"/>
  <c r="M521" i="1"/>
  <c r="M380" i="1" s="1"/>
  <c r="K73" i="1"/>
  <c r="Q73" i="1" s="1"/>
  <c r="P73" i="1"/>
  <c r="I270" i="1"/>
  <c r="Q306" i="1"/>
  <c r="K349" i="1"/>
  <c r="K145" i="1"/>
  <c r="Q145" i="1" s="1"/>
  <c r="J76" i="1"/>
  <c r="J8" i="1" s="1"/>
  <c r="K19" i="1"/>
  <c r="K30" i="1" s="1"/>
  <c r="M30" i="1"/>
  <c r="M8" i="1" s="1"/>
  <c r="I521" i="1"/>
  <c r="I380" i="1" s="1"/>
  <c r="K76" i="1"/>
  <c r="J77" i="1"/>
  <c r="Q206" i="1"/>
  <c r="Q346" i="1"/>
  <c r="Q349" i="1" s="1"/>
  <c r="N379" i="1"/>
  <c r="N339" i="1" s="1"/>
  <c r="Q330" i="1"/>
  <c r="Q247" i="1"/>
  <c r="Q251" i="1" s="1"/>
  <c r="N219" i="1"/>
  <c r="I77" i="1"/>
  <c r="N116" i="1"/>
  <c r="Q45" i="1"/>
  <c r="Q64" i="1" s="1"/>
  <c r="Q66" i="1"/>
  <c r="Q370" i="1"/>
  <c r="Q355" i="1"/>
  <c r="L329" i="1"/>
  <c r="L270" i="1" s="1"/>
  <c r="M219" i="1"/>
  <c r="M77" i="1" s="1"/>
  <c r="N329" i="1"/>
  <c r="N270" i="1" s="1"/>
  <c r="N30" i="1"/>
  <c r="Q253" i="1"/>
  <c r="Q259" i="1" s="1"/>
  <c r="Q117" i="1"/>
  <c r="N101" i="1"/>
  <c r="Q78" i="1"/>
  <c r="K397" i="1"/>
  <c r="Q381" i="1"/>
  <c r="Q397" i="1" s="1"/>
  <c r="Q171" i="1"/>
  <c r="Q189" i="1" s="1"/>
  <c r="Q31" i="1"/>
  <c r="K521" i="1"/>
  <c r="Q426" i="1"/>
  <c r="Q521" i="1" s="1"/>
  <c r="K425" i="1"/>
  <c r="Q423" i="1"/>
  <c r="Q425" i="1" s="1"/>
  <c r="K422" i="1"/>
  <c r="Q404" i="1"/>
  <c r="Q422" i="1" s="1"/>
  <c r="K403" i="1"/>
  <c r="Q398" i="1"/>
  <c r="Q403" i="1" s="1"/>
  <c r="Q364" i="1"/>
  <c r="K363" i="1"/>
  <c r="Q350" i="1"/>
  <c r="K329" i="1"/>
  <c r="K270" i="1" s="1"/>
  <c r="Q271" i="1"/>
  <c r="Q329" i="1" s="1"/>
  <c r="Q260" i="1"/>
  <c r="Q269" i="1" s="1"/>
  <c r="N238" i="1"/>
  <c r="Q238" i="1"/>
  <c r="I8" i="1"/>
  <c r="L380" i="1"/>
  <c r="L339" i="1"/>
  <c r="L7" i="1" s="1"/>
  <c r="K219" i="1"/>
  <c r="Q193" i="1"/>
  <c r="Q338" i="1" l="1"/>
  <c r="P338" i="1"/>
  <c r="Q44" i="1"/>
  <c r="N8" i="1"/>
  <c r="J7" i="1"/>
  <c r="J6" i="1" s="1"/>
  <c r="Q270" i="1"/>
  <c r="I7" i="1"/>
  <c r="I6" i="1" s="1"/>
  <c r="Q170" i="1"/>
  <c r="K339" i="1"/>
  <c r="Q101" i="1"/>
  <c r="P101" i="1"/>
  <c r="Q363" i="1"/>
  <c r="Q379" i="1"/>
  <c r="K8" i="1"/>
  <c r="K170" i="1"/>
  <c r="Q76" i="1"/>
  <c r="Q19" i="1"/>
  <c r="Q30" i="1" s="1"/>
  <c r="Q219" i="1"/>
  <c r="M7" i="1"/>
  <c r="Q252" i="1"/>
  <c r="K77" i="1"/>
  <c r="L6" i="1"/>
  <c r="Q380" i="1"/>
  <c r="K380" i="1"/>
  <c r="N77" i="1"/>
  <c r="N7" i="1" s="1"/>
  <c r="N6" i="1" s="1"/>
  <c r="Q339" i="1" l="1"/>
  <c r="Q77" i="1"/>
  <c r="K7" i="1"/>
  <c r="K6" i="1" s="1"/>
  <c r="Q8" i="1"/>
  <c r="Q7" i="1" s="1"/>
  <c r="Q6" i="1" s="1"/>
</calcChain>
</file>

<file path=xl/sharedStrings.xml><?xml version="1.0" encoding="utf-8"?>
<sst xmlns="http://schemas.openxmlformats.org/spreadsheetml/2006/main" count="381" uniqueCount="207">
  <si>
    <t>1) Milioni di euro</t>
  </si>
  <si>
    <t>CLASS. ECON.</t>
  </si>
  <si>
    <t>I Livello</t>
  </si>
  <si>
    <t>Contributi</t>
  </si>
  <si>
    <t>Totale</t>
  </si>
  <si>
    <t>Totale complessivo</t>
  </si>
  <si>
    <t>Totale SPESE ATTRIBUIBILI</t>
  </si>
  <si>
    <t xml:space="preserve">                    Totale comparto 1. - A impianti fissi</t>
  </si>
  <si>
    <t>Ferrovie dello Stato</t>
  </si>
  <si>
    <t>Ministero delle Infrastrutture e dei Trasporti</t>
  </si>
  <si>
    <t>Ministero dell'Economia e delle Finanze</t>
  </si>
  <si>
    <t>Totale - Ferrovie dello Stato</t>
  </si>
  <si>
    <t>Ferrovie ed altri trasporti in concessione ed in gestione diretta dello Stato</t>
  </si>
  <si>
    <t>(ex Trasporti e Navigazione)</t>
  </si>
  <si>
    <t>Metropolitane e altri trasporti rapidi di massa</t>
  </si>
  <si>
    <t>(ex Tesoro)</t>
  </si>
  <si>
    <t>Totale - Metropolitane e altri trasporti rapidi di massa</t>
  </si>
  <si>
    <t xml:space="preserve">Altre spese </t>
  </si>
  <si>
    <t xml:space="preserve">Totale - Altre spese </t>
  </si>
  <si>
    <t xml:space="preserve">                    Totale comparto 2. - Su strada</t>
  </si>
  <si>
    <t>Autostrade e strade statali</t>
  </si>
  <si>
    <t>(ex Lavori pubblici)</t>
  </si>
  <si>
    <t xml:space="preserve"> Totale - Autostrade e strade statali</t>
  </si>
  <si>
    <t>Strade di competenza di enti locali</t>
  </si>
  <si>
    <t>Ministero dell'Interno</t>
  </si>
  <si>
    <t>Totale - Strade di competenza di enti locali</t>
  </si>
  <si>
    <t>Circolazione stradale</t>
  </si>
  <si>
    <t>{</t>
  </si>
  <si>
    <t>Totale - Circolazione stradale</t>
  </si>
  <si>
    <t>Autotrasporto dicose per conto terzi</t>
  </si>
  <si>
    <t>AGG.6</t>
  </si>
  <si>
    <t>Fondo per la ristrutturazione dell'autotrasporto e lo sviluppo dell'intermodalità e del trasporto combinato</t>
  </si>
  <si>
    <t xml:space="preserve">( ex Finanze) </t>
  </si>
  <si>
    <t>Totale - Autotrasporto di cose per conto terzi</t>
  </si>
  <si>
    <t>Rottamazione autoveicoli e ciclomotori</t>
  </si>
  <si>
    <t>Totale - Rottamazione autoveicoli e ciclomotori</t>
  </si>
  <si>
    <t>Trasporto pubblico locale</t>
  </si>
  <si>
    <t>Totale - Trasporto pubblico locale</t>
  </si>
  <si>
    <t>Altri interventi su strada</t>
  </si>
  <si>
    <t xml:space="preserve"> Totale - Altri interventi su strada</t>
  </si>
  <si>
    <t xml:space="preserve">                    Totale comparto 3. - Navigazione interna</t>
  </si>
  <si>
    <t>Idrovie</t>
  </si>
  <si>
    <t>Totale - Idrovie</t>
  </si>
  <si>
    <t>Navigazione lacuale</t>
  </si>
  <si>
    <t>Totale - Navigazione lacuale</t>
  </si>
  <si>
    <t>Totale comparto 4. - Navigazione marittima</t>
  </si>
  <si>
    <r>
      <t>AGG.35</t>
    </r>
    <r>
      <rPr>
        <sz val="8"/>
        <rFont val="Times New Roman"/>
        <family val="1"/>
      </rPr>
      <t xml:space="preserve"> - </t>
    </r>
    <r>
      <rPr>
        <b/>
        <sz val="8"/>
        <rFont val="Times New Roman"/>
        <family val="1"/>
      </rPr>
      <t>AGG.38</t>
    </r>
  </si>
  <si>
    <t>Funzionamento del Corpo delle Capitanerie di porto</t>
  </si>
  <si>
    <t>AGG.39</t>
  </si>
  <si>
    <t>Acquisto di mezzi navali ed aerei per l'attività del Corpo delle Capitanerie di porto</t>
  </si>
  <si>
    <t>AGG.16</t>
  </si>
  <si>
    <t>Contributi ad enti ed organismi portuali</t>
  </si>
  <si>
    <t>AGG.18</t>
  </si>
  <si>
    <t>Contributi alle imprese navalmeccaniche per costruzione, trasformazione, modificazione, riparazione e demolizione di navi</t>
  </si>
  <si>
    <t xml:space="preserve"> AGG.17</t>
  </si>
  <si>
    <t>Contributi vari alle imprese armatoriali</t>
  </si>
  <si>
    <t>Ministero della Difesa</t>
  </si>
  <si>
    <t xml:space="preserve">Totale </t>
  </si>
  <si>
    <t>Totale comparto 5. - Navigazione aerea</t>
  </si>
  <si>
    <t>Aeroporti</t>
  </si>
  <si>
    <t>Totale - Aeroporti</t>
  </si>
  <si>
    <t>Assistenza e sicurezza del volo</t>
  </si>
  <si>
    <t>Totale - Assistenza e sicurezza del volo</t>
  </si>
  <si>
    <t>Totale SPESE NON ATTRIBUIBILI</t>
  </si>
  <si>
    <t>Personale in attività di servizio</t>
  </si>
  <si>
    <t>Navigazione marittima ed aerea</t>
  </si>
  <si>
    <t>Servizio sistemi informativi e statistica</t>
  </si>
  <si>
    <t>Totale - Personale in attività di servizio</t>
  </si>
  <si>
    <t>Personale in quiescenza</t>
  </si>
  <si>
    <t>Totale - Personale in quiescenza</t>
  </si>
  <si>
    <t>Acquisto di beni e servizi</t>
  </si>
  <si>
    <t>AGG.2 - AGG.3</t>
  </si>
  <si>
    <t>AGG.5 - AGG.7</t>
  </si>
  <si>
    <t>AGG.14 - AGG.19</t>
  </si>
  <si>
    <t>AGG.30 - AGG.32</t>
  </si>
  <si>
    <t>Servizio vigilanza sulle ferrovie</t>
  </si>
  <si>
    <t>Totale  - Acquisto di beni e servizi</t>
  </si>
  <si>
    <t>autotrasporto di cose per conto terzi</t>
  </si>
  <si>
    <t>Altre spese</t>
  </si>
  <si>
    <r>
      <t>AGG.20</t>
    </r>
    <r>
      <rPr>
        <sz val="8"/>
        <rFont val="Times New Roman"/>
        <family val="1"/>
      </rPr>
      <t>-</t>
    </r>
    <r>
      <rPr>
        <b/>
        <sz val="8"/>
        <rFont val="Times New Roman"/>
        <family val="1"/>
      </rPr>
      <t>AGG.8-AGG.9</t>
    </r>
  </si>
  <si>
    <t>Altre spese non attribuibili</t>
  </si>
  <si>
    <t>AGG.23-</t>
  </si>
  <si>
    <t>Totale Altre spese</t>
  </si>
  <si>
    <t>Totale - Altre spese</t>
  </si>
  <si>
    <t>I dati si riferiscono ai pagamenti di cassa.</t>
  </si>
  <si>
    <t>PASSWORD DI PROTEZIONE :        cnt</t>
  </si>
  <si>
    <t xml:space="preserve"> </t>
  </si>
  <si>
    <t xml:space="preserve">Tab. I.1.1A – Dettaglio delle spese dirette e dei contributi a carico dello Stato per comparto modale di trasporto – Anno 2017 </t>
  </si>
  <si>
    <t>Riferimenti della spesa, settore e Ministero</t>
  </si>
  <si>
    <t>Spesa Corrente</t>
  </si>
  <si>
    <t>Spesa in conto capitale</t>
  </si>
  <si>
    <t>Spesa complessiva</t>
  </si>
  <si>
    <t>Pagamenti*</t>
  </si>
  <si>
    <t>Totale generale</t>
  </si>
  <si>
    <t xml:space="preserve">       Totale sezione I - Spese attribuibili</t>
  </si>
  <si>
    <t>Diretta</t>
  </si>
  <si>
    <t>Totale - Ferrovie ed altri trasporti in concessione ed in gestione diretta dello Stato</t>
  </si>
  <si>
    <t xml:space="preserve">       Totale Sezione II - Spese non attribuibili </t>
  </si>
  <si>
    <t>Ministero del Lavoro e delle Politiche Sociali</t>
  </si>
  <si>
    <t>23.01</t>
  </si>
  <si>
    <t>Spese per interventi di ammodernamento e miglioramento dei servizi degli uffici addetti alla sicurezza stradale</t>
  </si>
  <si>
    <t>02.02</t>
  </si>
  <si>
    <t>21.01</t>
  </si>
  <si>
    <t>Acquisto impianti armamenti attrezzature ed automezzi</t>
  </si>
  <si>
    <t>04.03</t>
  </si>
  <si>
    <t>AGG.1</t>
  </si>
  <si>
    <t>Organi politici e funzionamento del Gabinetto e degli uffici di diretta collaborazione all'opera del Ministro</t>
  </si>
  <si>
    <t>AGG.4</t>
  </si>
  <si>
    <t>Coordinamento dello sviluppo del territorio, politiche del personale e affari generali</t>
  </si>
  <si>
    <t>AGG.100</t>
  </si>
  <si>
    <t>AGG.200</t>
  </si>
  <si>
    <t>Direzione generale per le dighe le infrastrutture idriche ed elettriche</t>
  </si>
  <si>
    <t>AGG.202</t>
  </si>
  <si>
    <t>AGG.300</t>
  </si>
  <si>
    <t>Direzione Generale per lo sviluppo del territorio</t>
  </si>
  <si>
    <t>AGG.302</t>
  </si>
  <si>
    <t>DIREZIONE GENERALE PER LE INFRASTRUTTURE FERROVIARIE PORTUALI ED AEROPORTUALI</t>
  </si>
  <si>
    <t>AGG.102</t>
  </si>
  <si>
    <t>Consiglio Superiore dei Lavori Pubblici</t>
  </si>
  <si>
    <t>AGG.13</t>
  </si>
  <si>
    <t>AGG.31</t>
  </si>
  <si>
    <t>AGG.36</t>
  </si>
  <si>
    <t>Contributo per la copertura del disavanzo del fondo pensioni per il personale delle Ferrovie dello Stato S.p.A.</t>
  </si>
  <si>
    <t>AGG.101</t>
  </si>
  <si>
    <t xml:space="preserve">Dipartimento per le infrastrutture stradali l'edilizia e la regolazione dei lavori pubblici </t>
  </si>
  <si>
    <t>AGG.303</t>
  </si>
  <si>
    <t>DIREZIONE GENERALE PER LE INFRASTRUTTURE FERROVIARIE PORTUALI ED AEROPORTUALI - dir gen per l'interoperabilità del sistema ferroviario transeuropeo</t>
  </si>
  <si>
    <t>AGG.103</t>
  </si>
  <si>
    <t>Navigazione e trasporto marittimo e aereo</t>
  </si>
  <si>
    <t>Informatica di servizio</t>
  </si>
  <si>
    <t>AGG.204</t>
  </si>
  <si>
    <t>Direzione Generale per le infrastrutture stradali</t>
  </si>
  <si>
    <t>AGG.301</t>
  </si>
  <si>
    <t>AGG203</t>
  </si>
  <si>
    <t>AGG.201</t>
  </si>
  <si>
    <t>AGG.105</t>
  </si>
  <si>
    <t>DIPARTIMENTO PER LA NAVIGAZIONE MARITTIMA ED AEREA</t>
  </si>
  <si>
    <t>Spese per la realizzazione di una campagna di comunicazione volta a diffondere i valori della sicurezza stradale e ad assicurare una adeguata informazione agli utenti</t>
  </si>
  <si>
    <t>AGG.34</t>
  </si>
  <si>
    <t>Servizio sistemi informativi</t>
  </si>
  <si>
    <t>Spese per la piena operatività degli incentivi alle imprese di autotrasporto al fine di consentire lo spostamento di quote rilevanti di traffico pesante dalla modalità stradale a quella marittima</t>
  </si>
  <si>
    <t>Contributi per la realizzazione di infrastrutture inteportuali</t>
  </si>
  <si>
    <t xml:space="preserve">Annualità relative a contributi dello Stato per la realizzazione di opere di viabilità idrauliche ed impianti elettrici  assegnati alle Regioni a statuto ordinario </t>
  </si>
  <si>
    <t xml:space="preserve">Contributo per il completamento della rete immateriale degli interporti al fine di potenziare il livello di servizo sulla rete logistica nazionale </t>
  </si>
  <si>
    <t>Fondo per favorire l'ammodernamento delle unità navali destinate al trasporto pubblico locale per via marittima fluviale e lacuale</t>
  </si>
  <si>
    <t>Contributo per la realizzazione del cunicolo esplorativo de La Maddalena del nuovo collegamento internazionale Torino-Lione</t>
  </si>
  <si>
    <t>Spese per la ricerca e la formazione in materia di trasporti</t>
  </si>
  <si>
    <t>Contributi alla realizzazione di infrastrutture ad elevata automazione e a ridotto impatto ambientale di supporto a nodi di scambio viario intermodali</t>
  </si>
  <si>
    <t>Somme da assegnare per la realizzazione di opere infrastrutturali nell'ambito del pon trasporti 2000-2006</t>
  </si>
  <si>
    <t>Somme da corrispondere per l'ammortamento dei mutui stipulati per la ralizzazione delle opere connesse con l'esposizione internazionale "Colombo'92"</t>
  </si>
  <si>
    <t>Spese per la realizzazione delle infrastrutture per al mobilità al servizio delle fiere di Bari, Verona,Foggia e Padova</t>
  </si>
  <si>
    <t>Somme da erogare per il finanziamento di opere e di interventi di particolare interesse locale</t>
  </si>
  <si>
    <t>Somme destinate al Ministero delle Infrastrutture in materia di dighe</t>
  </si>
  <si>
    <t>Completamento del piano di ricostruzione del comune di Pantelleria ivi compresa la diga foranea a protezione del porto</t>
  </si>
  <si>
    <t>Compensi per incarichi di studio e di consulenza per la elaborazione del piano generale della mobilità</t>
  </si>
  <si>
    <t>Spese per la predisposizione del piano generale di mobilità il monitoraggio e la valutazione di efficacia degli interventi</t>
  </si>
  <si>
    <t>Partecipazione alla spesa relativa alla delegazione italo-svizzera per il Sempione ed altre organizzazioni operanti nel settore dei trasporti</t>
  </si>
  <si>
    <t>Investimenti per gli interventi di ammodernamento e miglioramento dei servizi del Dipartimento dei Trasporti Terrestri</t>
  </si>
  <si>
    <t>Spese per la progettazione e la realizzazione di impianti</t>
  </si>
  <si>
    <t>AGG.104</t>
  </si>
  <si>
    <t>AGG.20-AGG.8-AGG.9</t>
  </si>
  <si>
    <t>Spese per il funzionamento compresi i gettoni di presenza e le indennità di missione ed il rimborso spese di trasporto ai membri estranei all'Avvocatura dello Stato.</t>
  </si>
  <si>
    <t>Spese per il funzionamento comprese le indennità di missione ed il rimborso spese di trasporto ai membri estranei all'amministrazione finanziaria.</t>
  </si>
  <si>
    <t>Fondo per la concessione di incentivi alla mobilità territoriale, l'erogazione di indennità di trasferta</t>
  </si>
  <si>
    <t>Indumenti speciali da lavoro, di bordo, di volo e per conduttori di automezzi</t>
  </si>
  <si>
    <t>Quote di capitale comprese nelle annualità quindicennali dovute per la realizzazione di interventi per grandi opere infrastrutturali nelle aree depresse del territorio nazionale</t>
  </si>
  <si>
    <t>Rimborso parziale dell'accisa sulla benzina e sui gpl per autovetture in servizio pubblico di piazza, compresi i motoscafi in servizio analogo e quelli lacuali per il servizio pubblico da banchina per il trasporto delle persone</t>
  </si>
  <si>
    <t>10.01</t>
  </si>
  <si>
    <t>Spese per l'assistenza econ. e sanit. in favore di stranieri, per trasporto di ammalati stranieri fino alla frontiera e di Italiani che rimpatriano per cure</t>
  </si>
  <si>
    <t>Spese per il funzionamento di comitati e il rimborso delle spese di trasporto ai membri estranei al Ministero</t>
  </si>
  <si>
    <t>Fonte: Elaborazione interna Ministero delle Infrastrutture e dei Trasporti - Ufficio di statistica.</t>
  </si>
  <si>
    <t>2) Stima della destinazione a infrastrutture, trasporti e settori non attribuibili della spesa diretta e dei contributi in conto capitale a carico dello Stato - Milioni di euro</t>
  </si>
  <si>
    <t>Spesa totale in conto capitale</t>
  </si>
  <si>
    <t>di cui spesa per infrastrutture di trasporto</t>
  </si>
  <si>
    <t>di cui spesa per i trasporti</t>
  </si>
  <si>
    <t>di cui spesa per destinazioni non attribuibili</t>
  </si>
  <si>
    <t>Totale spesa diretta e contributi</t>
  </si>
  <si>
    <t>Totale spese attribuibili e non attribuibili</t>
  </si>
  <si>
    <t>Sezione I - Spese attribuibili</t>
  </si>
  <si>
    <t>Sezione II - Spese non attribuibili</t>
  </si>
  <si>
    <t xml:space="preserve">Dipartimento per le Infrastrutture Stradali l'Edilizia e la Regolazione dei Lavori Pubblici </t>
  </si>
  <si>
    <t>DIREZIONE GENERALE PER LE INFRASTRUTTURE STRADALI</t>
  </si>
  <si>
    <t>navigazione marittima ed aerea</t>
  </si>
  <si>
    <t>Contributo da corrispondere all'I.N.P.S.  in relazione agli squilibri gestionali derivanti dall'erogazione dei trattamenti previdenziali agli ex dipendenti degli Enti portuali di Genova e Trieste</t>
  </si>
  <si>
    <t>Contributo agli istituti previdenziali a titolo di rimborso oneri sostenuti per il pensionamento anticipato dei lavoratori portuali</t>
  </si>
  <si>
    <t>AGG.28 - AGG.29</t>
  </si>
  <si>
    <t>Servizio affari generali e personale</t>
  </si>
  <si>
    <t>AGG.25 - AGG.26</t>
  </si>
  <si>
    <t>Servizio affari economici, bilancio e politiche internazionali e comunitarie</t>
  </si>
  <si>
    <t>AGG.22 - N.7400</t>
  </si>
  <si>
    <t>Servizio pianificazione e programmazione</t>
  </si>
  <si>
    <t>Somma occorrente per le opere di viabilità  da realizzare da parte dell'ANAS  a servizio del polo esterno della fiera di Milano</t>
  </si>
  <si>
    <t>Spese per interventi infrastrutturali diretti a favorire lo sviluppo sociale ed economico delle aree depresse</t>
  </si>
  <si>
    <t xml:space="preserve">Spese relative ad interventi per gli interporti situati nelle aree depresse </t>
  </si>
  <si>
    <t>Spese per l'innovazione del sistema dell'autotrasporto di merci, nonché per lo sviluppo del cabotaggio marittimo…</t>
  </si>
  <si>
    <t>Spese per interventi per la messa in sicurezza delle aree sciabili, da garantire anche attraverso condizioni di adeguato innevamento delle piste</t>
  </si>
  <si>
    <t>Fondo per il finanziamento dei servizi pubblici di viaggiatori e merci sulla media e lunga percorrenza</t>
  </si>
  <si>
    <t>Dipartimento per i trasporti terrestri, personale, affari generali e pianificazione generale dei trasporti</t>
  </si>
  <si>
    <t>Interessi compresi nelle annualità quindicennali dovute per la realizzazione di interventi per grandi opere infrastrutturali nelle aree depresse del territorio nazionale</t>
  </si>
  <si>
    <t>Spese per il funzionamento comprese le indennità di missione ed il rimborso spese di trasporto ai membri estranei all' Amministrazione.</t>
  </si>
  <si>
    <t>Trasporto di materiali e quadrupedi - spese accessorie relative a canoni e tasse per le concessioni e per l'esercizio di raccordi ferroviari - spese per l'atterraggio, il parcheggio e l'assistenza di velivoli su aeroporti esteri</t>
  </si>
  <si>
    <t>Somma da rimborsare alle Ferrovie dello Stato S.p.A. e alle Società di Navigazione concessionarie di servizi di linea per le facilitazioni di viaggio accordate agli elettori in occasione delle consultazioni elettorali</t>
  </si>
  <si>
    <t>Acquisto di impianti automezzi materiali ed attrezzature</t>
  </si>
  <si>
    <t>Manutenzione, noleggio e gestione delgi automezzi, dei natanti e degli aeromobili.</t>
  </si>
  <si>
    <t>(*) Tutti i i dati sono riferiti ai pagamenti di cassa.</t>
  </si>
  <si>
    <t>Eventuali incongruenze nei totali sono da attribuire alla procedura di arrotondamento.</t>
  </si>
  <si>
    <t>Fonte:  elaborazione Ministero delle Infrastrutture e dei Trasporti su dati del Ministero dell'Economia e delle Finanze.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</si>
</sst>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0.000"/>
    <numFmt numFmtId="165" formatCode="_-* #,##0.000_-;\-* #,##0.000_-;_-* &quot;-&quot;_-;_-@_-"/>
    <numFmt numFmtId="166" formatCode="_-* #,##0.000_-;\-* #,##0.000_-;_-* &quot;-&quot;???_-;_-@_-"/>
    <numFmt numFmtId="167" formatCode="0.000"/>
    <numFmt numFmtId="168" formatCode="_-* #,##0.000\ _D_M_-;\-* #,##0.000\ _D_M_-;_-* &quot;-&quot;\ _D_M_-;_-@_-"/>
  </numFmts>
  <fonts count="30" x14ac:knownFonts="1">
    <font>
      <sz val="11"/>
      <color theme="1"/>
      <name val="Calibri"/>
      <family val="2"/>
      <scheme val="minor"/>
    </font>
    <font>
      <sz val="11"/>
      <color theme="1"/>
      <name val="Calibri"/>
      <family val="2"/>
      <scheme val="minor"/>
    </font>
    <font>
      <sz val="10"/>
      <name val="Times New Roman"/>
      <family val="1"/>
    </font>
    <font>
      <b/>
      <i/>
      <sz val="8"/>
      <name val="Times New Roman"/>
      <family val="1"/>
    </font>
    <font>
      <b/>
      <sz val="12"/>
      <name val="Times New Roman"/>
      <family val="1"/>
    </font>
    <font>
      <i/>
      <sz val="12"/>
      <name val="Times New Roman"/>
      <family val="1"/>
    </font>
    <font>
      <b/>
      <i/>
      <sz val="12"/>
      <name val="Times New Roman"/>
      <family val="1"/>
    </font>
    <font>
      <sz val="10"/>
      <name val="Arial"/>
      <family val="2"/>
    </font>
    <font>
      <b/>
      <sz val="8"/>
      <name val="Times New Roman"/>
      <family val="1"/>
    </font>
    <font>
      <i/>
      <sz val="8"/>
      <name val="Times New Roman"/>
      <family val="1"/>
    </font>
    <font>
      <b/>
      <sz val="60"/>
      <name val="Times New Roman"/>
      <family val="1"/>
    </font>
    <font>
      <b/>
      <sz val="10"/>
      <name val="Arial"/>
      <family val="2"/>
    </font>
    <font>
      <b/>
      <sz val="60"/>
      <name val="Arial"/>
      <family val="2"/>
    </font>
    <font>
      <sz val="8"/>
      <name val="Times New Roman"/>
      <family val="1"/>
    </font>
    <font>
      <sz val="12"/>
      <name val="Times New Roman"/>
      <family val="1"/>
    </font>
    <font>
      <b/>
      <sz val="72"/>
      <name val="Times New Roman"/>
      <family val="1"/>
    </font>
    <font>
      <b/>
      <sz val="72"/>
      <name val="Arial"/>
      <family val="2"/>
    </font>
    <font>
      <sz val="72"/>
      <name val="Arial"/>
      <family val="2"/>
    </font>
    <font>
      <b/>
      <sz val="22"/>
      <name val="Times New Roman"/>
      <family val="1"/>
    </font>
    <font>
      <b/>
      <sz val="22"/>
      <name val="Arial"/>
      <family val="2"/>
    </font>
    <font>
      <sz val="9"/>
      <name val="Times New Roman"/>
      <family val="1"/>
    </font>
    <font>
      <sz val="8"/>
      <color rgb="FFFF0000"/>
      <name val="Times New Roman"/>
      <family val="1"/>
    </font>
    <font>
      <i/>
      <sz val="8"/>
      <color rgb="FFFF0000"/>
      <name val="Times New Roman"/>
      <family val="1"/>
    </font>
    <font>
      <sz val="12"/>
      <color rgb="FFFF0000"/>
      <name val="Times New Roman"/>
      <family val="1"/>
    </font>
    <font>
      <sz val="12"/>
      <name val="Arial"/>
      <family val="2"/>
    </font>
    <font>
      <b/>
      <sz val="10"/>
      <name val="Times New Roman"/>
      <family val="1"/>
    </font>
    <font>
      <b/>
      <i/>
      <sz val="10"/>
      <name val="Times New Roman"/>
      <family val="1"/>
    </font>
    <font>
      <b/>
      <i/>
      <sz val="9"/>
      <name val="Times New Roman"/>
      <family val="1"/>
    </font>
    <font>
      <sz val="9"/>
      <name val="Arial"/>
      <family val="2"/>
    </font>
    <font>
      <b/>
      <sz val="9"/>
      <name val="Times New Roman"/>
      <family val="1"/>
    </font>
  </fonts>
  <fills count="2">
    <fill>
      <patternFill patternType="none"/>
    </fill>
    <fill>
      <patternFill patternType="gray125"/>
    </fill>
  </fills>
  <borders count="11">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xf numFmtId="41" fontId="1" fillId="0" borderId="0" applyFont="0" applyFill="0" applyBorder="0" applyAlignment="0" applyProtection="0"/>
    <xf numFmtId="0" fontId="2" fillId="0" borderId="0"/>
  </cellStyleXfs>
  <cellXfs count="200">
    <xf numFmtId="0" fontId="0" fillId="0" borderId="0" xfId="0"/>
    <xf numFmtId="0" fontId="3" fillId="0" borderId="0" xfId="2" applyFont="1" applyFill="1" applyBorder="1" applyAlignment="1" applyProtection="1">
      <alignment vertical="center"/>
      <protection hidden="1"/>
    </xf>
    <xf numFmtId="0" fontId="4" fillId="0" borderId="0" xfId="2" applyFont="1" applyFill="1" applyBorder="1" applyAlignment="1" applyProtection="1">
      <alignment vertical="center"/>
      <protection hidden="1"/>
    </xf>
    <xf numFmtId="0" fontId="3" fillId="0" borderId="0" xfId="2" applyFont="1" applyFill="1" applyBorder="1" applyAlignment="1" applyProtection="1">
      <alignment vertical="center" wrapText="1"/>
      <protection hidden="1"/>
    </xf>
    <xf numFmtId="0" fontId="3" fillId="0" borderId="0" xfId="2" applyFont="1" applyFill="1" applyBorder="1" applyAlignment="1">
      <alignment vertical="center"/>
    </xf>
    <xf numFmtId="0" fontId="5" fillId="0" borderId="0" xfId="2" applyFont="1" applyFill="1" applyBorder="1" applyAlignment="1" applyProtection="1">
      <alignment vertical="center"/>
      <protection hidden="1"/>
    </xf>
    <xf numFmtId="0" fontId="3" fillId="0" borderId="2" xfId="2" applyFont="1" applyFill="1" applyBorder="1" applyAlignment="1" applyProtection="1">
      <alignment vertical="center" wrapText="1"/>
      <protection hidden="1"/>
    </xf>
    <xf numFmtId="0" fontId="3" fillId="0" borderId="3" xfId="2" applyFont="1" applyFill="1" applyBorder="1" applyAlignment="1" applyProtection="1">
      <alignment horizontal="center" vertical="center" wrapText="1"/>
      <protection hidden="1"/>
    </xf>
    <xf numFmtId="0" fontId="3" fillId="0" borderId="0" xfId="2" applyFont="1" applyFill="1" applyBorder="1" applyAlignment="1" applyProtection="1">
      <alignment horizontal="center" vertical="center"/>
      <protection hidden="1"/>
    </xf>
    <xf numFmtId="49" fontId="6" fillId="0" borderId="6" xfId="0" applyNumberFormat="1" applyFont="1" applyFill="1" applyBorder="1" applyAlignment="1" applyProtection="1">
      <alignment horizontal="center" vertical="center" wrapText="1"/>
      <protection hidden="1"/>
    </xf>
    <xf numFmtId="0" fontId="3" fillId="0" borderId="0" xfId="2" applyFont="1" applyFill="1" applyBorder="1" applyAlignment="1">
      <alignment horizontal="center" vertical="center"/>
    </xf>
    <xf numFmtId="0" fontId="8" fillId="0" borderId="0" xfId="2" applyFont="1" applyFill="1" applyBorder="1" applyAlignment="1" applyProtection="1">
      <alignment vertical="center"/>
      <protection hidden="1"/>
    </xf>
    <xf numFmtId="164" fontId="8" fillId="0" borderId="0" xfId="2" applyNumberFormat="1" applyFont="1" applyFill="1" applyBorder="1" applyAlignment="1" applyProtection="1">
      <alignment horizontal="right" vertical="center"/>
      <protection hidden="1"/>
    </xf>
    <xf numFmtId="0" fontId="8" fillId="0" borderId="0" xfId="2" applyFont="1" applyFill="1" applyBorder="1" applyAlignment="1">
      <alignment vertical="center"/>
    </xf>
    <xf numFmtId="0" fontId="8" fillId="0" borderId="2" xfId="2" applyFont="1" applyFill="1" applyBorder="1" applyAlignment="1" applyProtection="1">
      <alignment horizontal="left" vertical="center"/>
      <protection hidden="1"/>
    </xf>
    <xf numFmtId="164" fontId="8" fillId="0" borderId="2" xfId="2" applyNumberFormat="1" applyFont="1" applyFill="1" applyBorder="1" applyAlignment="1" applyProtection="1">
      <alignment horizontal="right" vertical="center"/>
      <protection hidden="1"/>
    </xf>
    <xf numFmtId="0" fontId="8" fillId="0" borderId="0" xfId="2" applyFont="1" applyFill="1" applyBorder="1" applyAlignment="1" applyProtection="1">
      <alignment vertical="center" wrapText="1"/>
      <protection hidden="1"/>
    </xf>
    <xf numFmtId="0" fontId="8" fillId="0" borderId="2" xfId="2" applyFont="1" applyFill="1" applyBorder="1" applyAlignment="1" applyProtection="1">
      <alignment horizontal="right" vertical="center"/>
      <protection hidden="1"/>
    </xf>
    <xf numFmtId="165" fontId="8" fillId="0" borderId="4" xfId="1" applyNumberFormat="1" applyFont="1" applyFill="1" applyBorder="1" applyAlignment="1" applyProtection="1">
      <alignment horizontal="right" vertical="center" wrapText="1"/>
      <protection hidden="1"/>
    </xf>
    <xf numFmtId="0" fontId="9" fillId="0" borderId="0" xfId="2" applyFont="1" applyFill="1" applyBorder="1" applyAlignment="1" applyProtection="1">
      <alignment vertical="center" wrapText="1"/>
      <protection hidden="1"/>
    </xf>
    <xf numFmtId="165" fontId="8" fillId="0" borderId="0" xfId="1" applyNumberFormat="1" applyFont="1" applyFill="1" applyBorder="1" applyAlignment="1" applyProtection="1">
      <alignment horizontal="right" vertical="center" wrapText="1"/>
      <protection hidden="1"/>
    </xf>
    <xf numFmtId="0" fontId="13" fillId="0" borderId="0" xfId="2" applyFont="1" applyFill="1" applyBorder="1" applyAlignment="1" applyProtection="1">
      <alignment horizontal="left" vertical="center" wrapText="1"/>
      <protection locked="0" hidden="1"/>
    </xf>
    <xf numFmtId="0" fontId="8" fillId="0" borderId="0" xfId="2" applyFont="1" applyFill="1" applyBorder="1" applyAlignment="1" applyProtection="1">
      <alignment horizontal="right" vertical="center" wrapText="1"/>
      <protection locked="0" hidden="1"/>
    </xf>
    <xf numFmtId="0" fontId="13" fillId="0" borderId="0" xfId="2" applyFont="1" applyFill="1" applyBorder="1" applyAlignment="1" applyProtection="1">
      <alignment vertical="center" wrapText="1"/>
      <protection locked="0" hidden="1"/>
    </xf>
    <xf numFmtId="49" fontId="14" fillId="0" borderId="0" xfId="0" applyNumberFormat="1" applyFont="1" applyFill="1" applyAlignment="1" applyProtection="1">
      <protection locked="0" hidden="1"/>
    </xf>
    <xf numFmtId="165" fontId="13" fillId="0" borderId="0" xfId="1" applyNumberFormat="1" applyFont="1" applyFill="1" applyBorder="1" applyAlignment="1" applyProtection="1">
      <alignment horizontal="right" vertical="center" wrapText="1"/>
      <protection locked="0" hidden="1"/>
    </xf>
    <xf numFmtId="165" fontId="8" fillId="0" borderId="0" xfId="1" applyNumberFormat="1" applyFont="1" applyFill="1" applyBorder="1" applyAlignment="1" applyProtection="1">
      <alignment horizontal="right" vertical="center" wrapText="1"/>
      <protection locked="0" hidden="1"/>
    </xf>
    <xf numFmtId="164" fontId="8" fillId="0" borderId="0" xfId="2" applyNumberFormat="1" applyFont="1" applyFill="1" applyBorder="1" applyAlignment="1" applyProtection="1">
      <alignment horizontal="right" vertical="center" wrapText="1"/>
      <protection locked="0" hidden="1"/>
    </xf>
    <xf numFmtId="0" fontId="13" fillId="0" borderId="0" xfId="2" applyFont="1" applyFill="1" applyBorder="1" applyAlignment="1">
      <alignment vertical="center"/>
    </xf>
    <xf numFmtId="0" fontId="13" fillId="0" borderId="0" xfId="2" applyFont="1" applyFill="1" applyBorder="1" applyAlignment="1" applyProtection="1">
      <alignment horizontal="left" vertical="center" wrapText="1"/>
      <protection hidden="1"/>
    </xf>
    <xf numFmtId="0" fontId="13" fillId="0" borderId="0" xfId="2" applyFont="1" applyFill="1" applyBorder="1" applyAlignment="1" applyProtection="1">
      <alignment vertical="center" wrapText="1"/>
      <protection hidden="1"/>
    </xf>
    <xf numFmtId="49" fontId="14" fillId="0" borderId="0" xfId="0" applyNumberFormat="1" applyFont="1" applyFill="1" applyAlignment="1" applyProtection="1">
      <protection hidden="1"/>
    </xf>
    <xf numFmtId="0" fontId="9" fillId="0" borderId="0" xfId="2" applyFont="1" applyFill="1" applyBorder="1" applyAlignment="1" applyProtection="1">
      <alignment vertical="center" wrapText="1"/>
      <protection locked="0" hidden="1"/>
    </xf>
    <xf numFmtId="164" fontId="13" fillId="0" borderId="0" xfId="2" applyNumberFormat="1" applyFont="1" applyFill="1" applyBorder="1" applyAlignment="1" applyProtection="1">
      <alignment horizontal="right" vertical="center" wrapText="1"/>
      <protection locked="0" hidden="1"/>
    </xf>
    <xf numFmtId="164" fontId="9" fillId="0" borderId="0" xfId="2" applyNumberFormat="1" applyFont="1" applyFill="1" applyBorder="1" applyAlignment="1" applyProtection="1">
      <alignment horizontal="right" vertical="center" wrapText="1"/>
      <protection locked="0" hidden="1"/>
    </xf>
    <xf numFmtId="165" fontId="8" fillId="0" borderId="0" xfId="2" applyNumberFormat="1" applyFont="1" applyFill="1" applyBorder="1" applyAlignment="1" applyProtection="1">
      <alignment horizontal="right" vertical="center" wrapText="1"/>
      <protection locked="0" hidden="1"/>
    </xf>
    <xf numFmtId="0" fontId="9" fillId="0" borderId="0" xfId="2" applyFont="1" applyFill="1" applyBorder="1" applyAlignment="1">
      <alignment vertical="center"/>
    </xf>
    <xf numFmtId="165" fontId="8" fillId="0" borderId="2" xfId="1" applyNumberFormat="1" applyFont="1" applyFill="1" applyBorder="1" applyAlignment="1" applyProtection="1">
      <alignment horizontal="right" vertical="center" wrapText="1"/>
      <protection hidden="1"/>
    </xf>
    <xf numFmtId="0" fontId="8" fillId="0" borderId="0" xfId="2" applyFont="1" applyFill="1" applyBorder="1" applyAlignment="1" applyProtection="1">
      <alignment vertical="center" wrapText="1"/>
      <protection hidden="1"/>
    </xf>
    <xf numFmtId="164" fontId="8" fillId="0" borderId="0" xfId="2" applyNumberFormat="1" applyFont="1" applyFill="1" applyBorder="1" applyAlignment="1" applyProtection="1">
      <alignment vertical="center"/>
      <protection hidden="1"/>
    </xf>
    <xf numFmtId="164" fontId="8" fillId="0" borderId="0" xfId="2" applyNumberFormat="1" applyFont="1" applyFill="1" applyBorder="1" applyAlignment="1" applyProtection="1">
      <alignment horizontal="right" vertical="center" wrapText="1"/>
      <protection hidden="1"/>
    </xf>
    <xf numFmtId="0" fontId="8" fillId="0" borderId="0" xfId="2" applyFont="1" applyFill="1" applyBorder="1" applyAlignment="1" applyProtection="1">
      <alignment vertical="center" wrapText="1"/>
      <protection locked="0" hidden="1"/>
    </xf>
    <xf numFmtId="0" fontId="12" fillId="0" borderId="0" xfId="0" applyFont="1" applyFill="1" applyBorder="1" applyAlignment="1">
      <alignment horizontal="center" vertical="center" wrapText="1"/>
    </xf>
    <xf numFmtId="0" fontId="13" fillId="0" borderId="0" xfId="2" applyFont="1" applyFill="1" applyBorder="1" applyAlignment="1" applyProtection="1">
      <alignment horizontal="right" vertical="center"/>
      <protection locked="0" hidden="1"/>
    </xf>
    <xf numFmtId="0" fontId="8" fillId="0" borderId="0" xfId="2" applyFont="1" applyFill="1" applyBorder="1" applyAlignment="1" applyProtection="1">
      <alignment horizontal="left" vertical="center" wrapText="1"/>
      <protection hidden="1"/>
    </xf>
    <xf numFmtId="0" fontId="7" fillId="0" borderId="0" xfId="0" applyFont="1" applyFill="1" applyAlignment="1">
      <alignment horizontal="left" vertical="center" wrapText="1"/>
    </xf>
    <xf numFmtId="0" fontId="7" fillId="0" borderId="0" xfId="0" applyFont="1" applyFill="1" applyAlignment="1" applyProtection="1">
      <alignment horizontal="left" vertical="center" wrapText="1"/>
      <protection hidden="1"/>
    </xf>
    <xf numFmtId="0" fontId="8" fillId="0" borderId="0" xfId="2" applyFont="1" applyFill="1" applyBorder="1" applyAlignment="1" applyProtection="1">
      <alignment horizontal="right" vertical="center" wrapText="1"/>
      <protection hidden="1"/>
    </xf>
    <xf numFmtId="49" fontId="4" fillId="0" borderId="0" xfId="0" applyNumberFormat="1" applyFont="1" applyFill="1" applyAlignment="1" applyProtection="1">
      <protection hidden="1"/>
    </xf>
    <xf numFmtId="0" fontId="13" fillId="0" borderId="0" xfId="2" applyFont="1" applyFill="1" applyBorder="1" applyAlignment="1" applyProtection="1">
      <alignment vertical="center"/>
      <protection locked="0" hidden="1"/>
    </xf>
    <xf numFmtId="164" fontId="13" fillId="0" borderId="0" xfId="2" applyNumberFormat="1" applyFont="1" applyFill="1" applyBorder="1" applyAlignment="1" applyProtection="1">
      <alignment horizontal="right" vertical="center" wrapText="1"/>
      <protection hidden="1"/>
    </xf>
    <xf numFmtId="0" fontId="13" fillId="0" borderId="0" xfId="2" applyFont="1" applyFill="1" applyBorder="1" applyAlignment="1" applyProtection="1">
      <alignment horizontal="right" vertical="center"/>
      <protection hidden="1"/>
    </xf>
    <xf numFmtId="165" fontId="8" fillId="0" borderId="5" xfId="1" applyNumberFormat="1" applyFont="1" applyFill="1" applyBorder="1" applyAlignment="1" applyProtection="1">
      <alignment horizontal="right" vertical="center" wrapText="1"/>
      <protection hidden="1"/>
    </xf>
    <xf numFmtId="0" fontId="11" fillId="0" borderId="0" xfId="0" applyFont="1" applyFill="1" applyBorder="1" applyAlignment="1" applyProtection="1">
      <alignment vertical="center" wrapText="1"/>
      <protection locked="0" hidden="1"/>
    </xf>
    <xf numFmtId="0" fontId="13" fillId="0" borderId="0" xfId="2" applyFont="1" applyFill="1" applyBorder="1" applyAlignment="1" applyProtection="1">
      <alignment vertical="justify" wrapText="1"/>
      <protection locked="0" hidden="1"/>
    </xf>
    <xf numFmtId="165" fontId="8" fillId="0" borderId="4" xfId="1" applyNumberFormat="1" applyFont="1" applyFill="1" applyBorder="1" applyAlignment="1" applyProtection="1">
      <alignment horizontal="right" vertical="center" wrapText="1"/>
      <protection locked="0" hidden="1"/>
    </xf>
    <xf numFmtId="0" fontId="13" fillId="0" borderId="0" xfId="2" applyFont="1" applyFill="1" applyBorder="1" applyAlignment="1" applyProtection="1">
      <alignment vertical="center"/>
      <protection hidden="1"/>
    </xf>
    <xf numFmtId="164" fontId="8" fillId="0" borderId="2" xfId="2" applyNumberFormat="1" applyFont="1" applyFill="1" applyBorder="1" applyAlignment="1" applyProtection="1">
      <alignment horizontal="right" vertical="center" wrapText="1"/>
      <protection hidden="1"/>
    </xf>
    <xf numFmtId="166" fontId="8" fillId="0" borderId="0" xfId="2" applyNumberFormat="1" applyFont="1" applyFill="1" applyBorder="1" applyAlignment="1" applyProtection="1">
      <alignment vertical="center"/>
      <protection hidden="1"/>
    </xf>
    <xf numFmtId="164" fontId="8" fillId="0" borderId="0" xfId="2" applyNumberFormat="1" applyFont="1" applyFill="1" applyBorder="1" applyAlignment="1" applyProtection="1">
      <alignment horizontal="right" vertical="center"/>
      <protection locked="0" hidden="1"/>
    </xf>
    <xf numFmtId="0" fontId="11" fillId="0" borderId="0" xfId="0" applyFont="1" applyFill="1" applyAlignment="1" applyProtection="1">
      <alignment vertical="center" wrapText="1"/>
      <protection locked="0" hidden="1"/>
    </xf>
    <xf numFmtId="167" fontId="13" fillId="0" borderId="0" xfId="2" applyNumberFormat="1" applyFont="1" applyFill="1" applyBorder="1" applyAlignment="1" applyProtection="1">
      <alignment horizontal="right" vertical="center"/>
      <protection locked="0" hidden="1"/>
    </xf>
    <xf numFmtId="165" fontId="13" fillId="0" borderId="0" xfId="1" applyNumberFormat="1" applyFont="1" applyFill="1" applyAlignment="1" applyProtection="1">
      <alignment horizontal="right" vertical="center"/>
      <protection locked="0" hidden="1"/>
    </xf>
    <xf numFmtId="0" fontId="8" fillId="0" borderId="0" xfId="0" applyNumberFormat="1" applyFont="1" applyFill="1" applyAlignment="1" applyProtection="1">
      <alignment horizontal="right"/>
      <protection locked="0" hidden="1"/>
    </xf>
    <xf numFmtId="0" fontId="13" fillId="0" borderId="0" xfId="0" applyNumberFormat="1" applyFont="1" applyFill="1" applyAlignment="1" applyProtection="1">
      <alignment vertical="top" wrapText="1"/>
      <protection locked="0" hidden="1"/>
    </xf>
    <xf numFmtId="0" fontId="13" fillId="0" borderId="0" xfId="2" applyFont="1" applyFill="1" applyBorder="1" applyAlignment="1" applyProtection="1">
      <alignment horizontal="right" vertical="center" wrapText="1"/>
      <protection locked="0" hidden="1"/>
    </xf>
    <xf numFmtId="0" fontId="13" fillId="0" borderId="0" xfId="2" applyFont="1" applyFill="1" applyBorder="1" applyAlignment="1" applyProtection="1">
      <alignment horizontal="right" vertical="center" wrapText="1"/>
      <protection hidden="1"/>
    </xf>
    <xf numFmtId="0" fontId="7" fillId="0" borderId="0" xfId="0" applyFont="1" applyFill="1" applyBorder="1" applyAlignment="1" applyProtection="1">
      <alignment vertical="center" wrapText="1"/>
      <protection locked="0" hidden="1"/>
    </xf>
    <xf numFmtId="164" fontId="13" fillId="0" borderId="0" xfId="2" applyNumberFormat="1" applyFont="1" applyFill="1" applyBorder="1" applyAlignment="1" applyProtection="1">
      <alignment horizontal="center" vertical="center" wrapText="1"/>
      <protection locked="0" hidden="1"/>
    </xf>
    <xf numFmtId="165" fontId="13" fillId="0" borderId="0" xfId="1" applyNumberFormat="1" applyFont="1" applyFill="1" applyBorder="1" applyAlignment="1" applyProtection="1">
      <alignment horizontal="right" vertical="center" wrapText="1"/>
      <protection hidden="1"/>
    </xf>
    <xf numFmtId="165" fontId="8" fillId="0" borderId="0" xfId="1" applyNumberFormat="1" applyFont="1" applyFill="1" applyAlignment="1" applyProtection="1">
      <alignment horizontal="right" vertical="center"/>
      <protection hidden="1"/>
    </xf>
    <xf numFmtId="167" fontId="13" fillId="0" borderId="0" xfId="2" applyNumberFormat="1" applyFont="1" applyFill="1" applyBorder="1" applyAlignment="1" applyProtection="1">
      <alignment vertical="center"/>
      <protection locked="0" hidden="1"/>
    </xf>
    <xf numFmtId="168" fontId="20" fillId="0" borderId="0" xfId="1" applyNumberFormat="1" applyFont="1" applyFill="1" applyProtection="1">
      <protection locked="0"/>
    </xf>
    <xf numFmtId="1" fontId="8" fillId="0" borderId="0" xfId="2" applyNumberFormat="1" applyFont="1" applyFill="1" applyBorder="1" applyAlignment="1" applyProtection="1">
      <alignment vertical="center" wrapText="1"/>
      <protection locked="0" hidden="1"/>
    </xf>
    <xf numFmtId="0" fontId="13" fillId="0" borderId="0" xfId="2" applyFont="1" applyFill="1" applyBorder="1" applyAlignment="1" applyProtection="1">
      <alignment vertical="center"/>
      <protection locked="0"/>
    </xf>
    <xf numFmtId="164" fontId="13" fillId="0" borderId="0" xfId="2" applyNumberFormat="1" applyFont="1" applyFill="1" applyBorder="1" applyAlignment="1" applyProtection="1">
      <alignment horizontal="right" vertical="center"/>
      <protection locked="0" hidden="1"/>
    </xf>
    <xf numFmtId="1" fontId="13" fillId="0" borderId="0" xfId="2" applyNumberFormat="1" applyFont="1" applyFill="1" applyBorder="1" applyAlignment="1" applyProtection="1">
      <alignment vertical="center" wrapText="1"/>
      <protection locked="0" hidden="1"/>
    </xf>
    <xf numFmtId="0" fontId="8" fillId="0" borderId="0" xfId="2" applyFont="1" applyFill="1" applyBorder="1" applyAlignment="1" applyProtection="1">
      <alignment horizontal="right" vertical="center"/>
      <protection hidden="1"/>
    </xf>
    <xf numFmtId="0" fontId="21" fillId="0" borderId="0" xfId="2" applyFont="1" applyFill="1" applyBorder="1" applyAlignment="1" applyProtection="1">
      <alignment vertical="center" wrapText="1"/>
      <protection hidden="1"/>
    </xf>
    <xf numFmtId="0" fontId="21" fillId="0" borderId="0" xfId="2" applyFont="1" applyFill="1" applyBorder="1" applyAlignment="1" applyProtection="1">
      <alignment vertical="center"/>
      <protection hidden="1"/>
    </xf>
    <xf numFmtId="0" fontId="21" fillId="0" borderId="0" xfId="2" applyFont="1" applyFill="1" applyBorder="1" applyAlignment="1">
      <alignment vertical="center"/>
    </xf>
    <xf numFmtId="0" fontId="22" fillId="0" borderId="0" xfId="2" applyFont="1" applyFill="1" applyBorder="1" applyAlignment="1" applyProtection="1">
      <alignment vertical="center" wrapText="1"/>
      <protection hidden="1"/>
    </xf>
    <xf numFmtId="49" fontId="23" fillId="0" borderId="0" xfId="0" applyNumberFormat="1" applyFont="1" applyFill="1" applyAlignment="1" applyProtection="1">
      <protection hidden="1"/>
    </xf>
    <xf numFmtId="167" fontId="8" fillId="0" borderId="0" xfId="1" applyNumberFormat="1" applyFont="1" applyFill="1" applyBorder="1" applyAlignment="1" applyProtection="1">
      <alignment horizontal="right" vertical="center"/>
      <protection hidden="1"/>
    </xf>
    <xf numFmtId="0" fontId="8" fillId="0" borderId="0" xfId="2" applyFont="1" applyFill="1" applyBorder="1" applyAlignment="1" applyProtection="1">
      <alignment horizontal="left" vertical="center" wrapText="1"/>
      <protection locked="0" hidden="1"/>
    </xf>
    <xf numFmtId="41" fontId="8" fillId="0" borderId="2" xfId="1" applyFont="1" applyFill="1" applyBorder="1" applyAlignment="1" applyProtection="1">
      <alignment horizontal="right" vertical="center"/>
      <protection hidden="1"/>
    </xf>
    <xf numFmtId="167" fontId="8" fillId="0" borderId="2" xfId="1" applyNumberFormat="1" applyFont="1" applyFill="1" applyBorder="1" applyAlignment="1" applyProtection="1">
      <alignment horizontal="right" vertical="center"/>
      <protection hidden="1"/>
    </xf>
    <xf numFmtId="41" fontId="8" fillId="0" borderId="5" xfId="1" applyFont="1" applyFill="1" applyBorder="1" applyAlignment="1" applyProtection="1">
      <alignment horizontal="right" vertical="center"/>
      <protection hidden="1"/>
    </xf>
    <xf numFmtId="41" fontId="8" fillId="0" borderId="0" xfId="1" applyFont="1" applyFill="1" applyBorder="1" applyAlignment="1" applyProtection="1">
      <alignment horizontal="right" vertical="center"/>
      <protection locked="0" hidden="1"/>
    </xf>
    <xf numFmtId="164" fontId="13" fillId="0" borderId="0" xfId="2" applyNumberFormat="1" applyFont="1" applyFill="1" applyBorder="1" applyAlignment="1" applyProtection="1">
      <alignment horizontal="right" vertical="center"/>
      <protection hidden="1"/>
    </xf>
    <xf numFmtId="164" fontId="8" fillId="0" borderId="7" xfId="2" applyNumberFormat="1" applyFont="1" applyFill="1" applyBorder="1" applyAlignment="1" applyProtection="1">
      <alignment horizontal="right" vertical="center"/>
      <protection hidden="1"/>
    </xf>
    <xf numFmtId="0" fontId="9" fillId="0" borderId="0" xfId="2" applyFont="1" applyFill="1" applyBorder="1" applyAlignment="1" applyProtection="1">
      <alignment vertical="center"/>
      <protection hidden="1"/>
    </xf>
    <xf numFmtId="0" fontId="13" fillId="0" borderId="0" xfId="2" quotePrefix="1" applyFont="1" applyFill="1" applyBorder="1" applyAlignment="1" applyProtection="1">
      <alignment vertical="center"/>
      <protection hidden="1"/>
    </xf>
    <xf numFmtId="0" fontId="4" fillId="0" borderId="8" xfId="2" applyFont="1" applyFill="1" applyBorder="1" applyAlignment="1" applyProtection="1">
      <alignment vertical="center"/>
      <protection hidden="1"/>
    </xf>
    <xf numFmtId="0" fontId="24" fillId="0" borderId="9" xfId="0" applyFont="1" applyFill="1" applyBorder="1" applyAlignment="1">
      <alignment vertical="center"/>
    </xf>
    <xf numFmtId="0" fontId="7" fillId="0" borderId="0" xfId="0" applyFont="1" applyFill="1" applyBorder="1" applyAlignment="1">
      <alignment vertical="center"/>
    </xf>
    <xf numFmtId="0" fontId="13" fillId="0" borderId="0" xfId="2" applyFont="1" applyFill="1" applyBorder="1" applyAlignment="1" applyProtection="1">
      <alignment horizontal="left" vertical="center" wrapText="1"/>
      <protection hidden="1"/>
    </xf>
    <xf numFmtId="164" fontId="13" fillId="0" borderId="0" xfId="2" applyNumberFormat="1" applyFont="1" applyFill="1" applyBorder="1" applyAlignment="1" applyProtection="1">
      <alignment vertical="center"/>
      <protection hidden="1"/>
    </xf>
    <xf numFmtId="41" fontId="8" fillId="0" borderId="0" xfId="1" applyFont="1" applyFill="1" applyBorder="1" applyAlignment="1" applyProtection="1">
      <alignment vertical="center"/>
      <protection hidden="1"/>
    </xf>
    <xf numFmtId="0" fontId="8" fillId="0" borderId="5" xfId="2"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8" fillId="0" borderId="5" xfId="2" applyFont="1" applyFill="1" applyBorder="1" applyAlignment="1" applyProtection="1">
      <alignment vertical="center"/>
      <protection hidden="1"/>
    </xf>
    <xf numFmtId="0" fontId="3" fillId="0" borderId="5" xfId="2" applyFont="1" applyFill="1" applyBorder="1" applyAlignment="1" applyProtection="1">
      <alignment horizontal="left" vertical="center"/>
      <protection hidden="1"/>
    </xf>
    <xf numFmtId="164" fontId="8" fillId="0" borderId="5" xfId="2" applyNumberFormat="1" applyFont="1" applyFill="1" applyBorder="1" applyAlignment="1" applyProtection="1">
      <alignment horizontal="right" vertical="center"/>
      <protection hidden="1"/>
    </xf>
    <xf numFmtId="0" fontId="8" fillId="0" borderId="5" xfId="2" applyFont="1" applyFill="1" applyBorder="1" applyAlignment="1">
      <alignment vertical="center"/>
    </xf>
    <xf numFmtId="165" fontId="13" fillId="0" borderId="2" xfId="1" applyNumberFormat="1" applyFont="1" applyFill="1" applyBorder="1" applyAlignment="1" applyProtection="1">
      <alignment horizontal="right" vertical="center" wrapText="1"/>
      <protection hidden="1"/>
    </xf>
    <xf numFmtId="165" fontId="8" fillId="0" borderId="2" xfId="1" applyNumberFormat="1" applyFont="1" applyFill="1" applyBorder="1" applyAlignment="1" applyProtection="1">
      <alignment horizontal="right" vertical="center" wrapText="1"/>
      <protection locked="0" hidden="1"/>
    </xf>
    <xf numFmtId="166" fontId="13" fillId="0" borderId="0" xfId="2" applyNumberFormat="1" applyFont="1" applyFill="1" applyBorder="1" applyAlignment="1" applyProtection="1">
      <alignment vertical="center"/>
      <protection hidden="1"/>
    </xf>
    <xf numFmtId="165" fontId="13" fillId="0" borderId="0" xfId="2" applyNumberFormat="1" applyFont="1" applyFill="1" applyBorder="1" applyAlignment="1" applyProtection="1">
      <alignment vertical="center"/>
      <protection hidden="1"/>
    </xf>
    <xf numFmtId="165" fontId="13" fillId="0" borderId="5" xfId="1" applyNumberFormat="1" applyFont="1" applyFill="1" applyBorder="1" applyAlignment="1" applyProtection="1">
      <alignment horizontal="right" vertical="center" wrapText="1"/>
      <protection hidden="1"/>
    </xf>
    <xf numFmtId="164" fontId="8" fillId="0" borderId="4" xfId="2" applyNumberFormat="1" applyFont="1" applyFill="1" applyBorder="1" applyAlignment="1" applyProtection="1">
      <alignment horizontal="right" vertical="center" wrapText="1"/>
      <protection hidden="1"/>
    </xf>
    <xf numFmtId="0" fontId="13" fillId="0" borderId="4" xfId="2" applyFont="1" applyFill="1" applyBorder="1" applyAlignment="1" applyProtection="1">
      <alignment vertical="center"/>
      <protection hidden="1"/>
    </xf>
    <xf numFmtId="164" fontId="13" fillId="0" borderId="5" xfId="2" applyNumberFormat="1" applyFont="1" applyFill="1" applyBorder="1" applyAlignment="1" applyProtection="1">
      <alignment horizontal="right" vertical="center" wrapText="1"/>
      <protection hidden="1"/>
    </xf>
    <xf numFmtId="167" fontId="13" fillId="0" borderId="0" xfId="1" applyNumberFormat="1" applyFont="1" applyFill="1" applyBorder="1" applyAlignment="1" applyProtection="1">
      <alignment horizontal="right" vertical="center"/>
      <protection hidden="1"/>
    </xf>
    <xf numFmtId="0" fontId="26" fillId="0" borderId="3" xfId="2" applyFont="1" applyFill="1" applyBorder="1" applyAlignment="1" applyProtection="1">
      <alignment horizontal="center" vertical="center" wrapText="1"/>
      <protection hidden="1"/>
    </xf>
    <xf numFmtId="49" fontId="26" fillId="0" borderId="6" xfId="0" applyNumberFormat="1"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25" fillId="0" borderId="7" xfId="2" applyFont="1" applyFill="1" applyBorder="1" applyAlignment="1" applyProtection="1">
      <alignment horizontal="center" vertical="center"/>
      <protection hidden="1"/>
    </xf>
    <xf numFmtId="0" fontId="27" fillId="0" borderId="0" xfId="2"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7" fillId="0" borderId="0" xfId="2" applyFont="1" applyFill="1" applyBorder="1" applyAlignment="1" applyProtection="1">
      <alignment horizontal="left" vertical="center"/>
      <protection hidden="1"/>
    </xf>
    <xf numFmtId="165" fontId="29" fillId="0" borderId="0" xfId="2" applyNumberFormat="1" applyFont="1" applyFill="1" applyBorder="1" applyAlignment="1" applyProtection="1">
      <alignment horizontal="right" vertical="center"/>
      <protection hidden="1"/>
    </xf>
    <xf numFmtId="164" fontId="8" fillId="0" borderId="0" xfId="2" applyNumberFormat="1" applyFont="1" applyFill="1" applyBorder="1" applyAlignment="1">
      <alignment vertical="center"/>
    </xf>
    <xf numFmtId="0" fontId="29" fillId="0" borderId="2" xfId="2" applyFont="1" applyFill="1" applyBorder="1" applyAlignment="1" applyProtection="1">
      <alignment horizontal="left" vertical="center"/>
      <protection hidden="1"/>
    </xf>
    <xf numFmtId="165" fontId="29" fillId="0" borderId="2" xfId="2" applyNumberFormat="1" applyFont="1" applyFill="1" applyBorder="1" applyAlignment="1" applyProtection="1">
      <alignment horizontal="right" vertical="center"/>
      <protection hidden="1"/>
    </xf>
    <xf numFmtId="0" fontId="29" fillId="0" borderId="2" xfId="2" applyFont="1" applyFill="1" applyBorder="1" applyAlignment="1" applyProtection="1">
      <alignment horizontal="right" vertical="center"/>
      <protection hidden="1"/>
    </xf>
    <xf numFmtId="165" fontId="29" fillId="0" borderId="4" xfId="1" applyNumberFormat="1" applyFont="1" applyFill="1" applyBorder="1" applyAlignment="1" applyProtection="1">
      <alignment horizontal="right" vertical="center" wrapText="1"/>
      <protection hidden="1"/>
    </xf>
    <xf numFmtId="165" fontId="8" fillId="0" borderId="0" xfId="2" applyNumberFormat="1" applyFont="1" applyFill="1" applyBorder="1" applyAlignment="1">
      <alignment vertical="center"/>
    </xf>
    <xf numFmtId="0" fontId="13" fillId="0" borderId="0" xfId="2" applyFont="1" applyFill="1" applyBorder="1" applyAlignment="1" applyProtection="1">
      <alignment horizontal="left" vertical="center"/>
      <protection hidden="1"/>
    </xf>
    <xf numFmtId="0" fontId="20" fillId="0" borderId="0" xfId="2" applyFont="1" applyFill="1" applyBorder="1" applyAlignment="1" applyProtection="1">
      <alignment horizontal="left" vertical="center" wrapText="1"/>
      <protection hidden="1"/>
    </xf>
    <xf numFmtId="165" fontId="20" fillId="0" borderId="0" xfId="2" applyNumberFormat="1" applyFont="1" applyFill="1" applyBorder="1" applyAlignment="1" applyProtection="1">
      <alignment horizontal="right" vertical="center" wrapText="1"/>
      <protection hidden="1"/>
    </xf>
    <xf numFmtId="49" fontId="29" fillId="0" borderId="0" xfId="0" applyNumberFormat="1" applyFont="1" applyFill="1" applyAlignment="1" applyProtection="1">
      <alignment horizontal="left"/>
      <protection hidden="1"/>
    </xf>
    <xf numFmtId="165" fontId="29" fillId="0" borderId="2" xfId="2" applyNumberFormat="1" applyFont="1" applyFill="1" applyBorder="1" applyAlignment="1" applyProtection="1">
      <alignment horizontal="right" vertical="center" wrapText="1"/>
      <protection hidden="1"/>
    </xf>
    <xf numFmtId="164" fontId="13" fillId="0" borderId="0" xfId="2" applyNumberFormat="1" applyFont="1" applyFill="1" applyBorder="1" applyAlignment="1">
      <alignment vertical="center"/>
    </xf>
    <xf numFmtId="49" fontId="29" fillId="0" borderId="0" xfId="0" applyNumberFormat="1" applyFont="1" applyFill="1" applyAlignment="1" applyProtection="1">
      <protection hidden="1"/>
    </xf>
    <xf numFmtId="49" fontId="20" fillId="0" borderId="0" xfId="0" applyNumberFormat="1" applyFont="1" applyFill="1" applyAlignment="1" applyProtection="1">
      <protection hidden="1"/>
    </xf>
    <xf numFmtId="0" fontId="20" fillId="0" borderId="0" xfId="2" applyFont="1" applyFill="1" applyBorder="1" applyAlignment="1" applyProtection="1">
      <alignment horizontal="left" vertical="center"/>
      <protection hidden="1"/>
    </xf>
    <xf numFmtId="165" fontId="20" fillId="0" borderId="0" xfId="2" applyNumberFormat="1" applyFont="1" applyFill="1" applyBorder="1" applyAlignment="1" applyProtection="1">
      <alignment horizontal="right" vertical="center"/>
      <protection hidden="1"/>
    </xf>
    <xf numFmtId="49" fontId="20" fillId="0" borderId="4" xfId="0" applyNumberFormat="1" applyFont="1" applyFill="1" applyBorder="1" applyAlignment="1" applyProtection="1">
      <protection hidden="1"/>
    </xf>
    <xf numFmtId="165" fontId="20" fillId="0" borderId="4" xfId="2" applyNumberFormat="1" applyFont="1" applyFill="1" applyBorder="1" applyAlignment="1" applyProtection="1">
      <alignment horizontal="right" vertical="center"/>
      <protection hidden="1"/>
    </xf>
    <xf numFmtId="1" fontId="8" fillId="0" borderId="0" xfId="2" applyNumberFormat="1" applyFont="1" applyFill="1" applyBorder="1" applyAlignment="1" applyProtection="1">
      <alignment horizontal="right" vertical="center" wrapText="1"/>
      <protection locked="0" hidden="1"/>
    </xf>
    <xf numFmtId="0" fontId="14" fillId="0" borderId="0" xfId="0" applyNumberFormat="1" applyFont="1" applyFill="1" applyAlignment="1" applyProtection="1">
      <alignment vertical="top" wrapText="1"/>
      <protection locked="0"/>
    </xf>
    <xf numFmtId="0" fontId="20" fillId="0" borderId="0" xfId="2" applyFont="1" applyFill="1" applyBorder="1" applyAlignment="1" applyProtection="1">
      <alignment vertical="center"/>
      <protection hidden="1"/>
    </xf>
    <xf numFmtId="0" fontId="20" fillId="0" borderId="0" xfId="2" applyFont="1" applyFill="1" applyBorder="1" applyAlignment="1" applyProtection="1">
      <alignment horizontal="right" vertical="center"/>
      <protection hidden="1"/>
    </xf>
    <xf numFmtId="0" fontId="13" fillId="0" borderId="0" xfId="2" applyFont="1" applyFill="1" applyBorder="1" applyAlignment="1">
      <alignment horizontal="right" vertical="center"/>
    </xf>
    <xf numFmtId="165" fontId="29" fillId="0" borderId="0" xfId="2" applyNumberFormat="1" applyFont="1" applyFill="1" applyBorder="1" applyAlignment="1" applyProtection="1">
      <alignment horizontal="right" vertical="center" wrapText="1"/>
      <protection hidden="1"/>
    </xf>
    <xf numFmtId="165" fontId="29" fillId="0" borderId="4" xfId="2" applyNumberFormat="1" applyFont="1" applyFill="1" applyBorder="1" applyAlignment="1" applyProtection="1">
      <alignment horizontal="right" vertical="center"/>
      <protection hidden="1"/>
    </xf>
    <xf numFmtId="0" fontId="13" fillId="0" borderId="0" xfId="2"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8" fillId="0" borderId="0" xfId="2" applyFont="1" applyFill="1" applyBorder="1" applyAlignment="1" applyProtection="1">
      <alignment horizontal="right" vertical="center"/>
      <protection hidden="1"/>
    </xf>
    <xf numFmtId="0" fontId="10" fillId="0" borderId="0" xfId="2"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7" fillId="0" borderId="0" xfId="0" applyFont="1" applyFill="1" applyAlignment="1">
      <alignment vertical="center"/>
    </xf>
    <xf numFmtId="0" fontId="8" fillId="0" borderId="0" xfId="2" applyFont="1" applyFill="1" applyBorder="1" applyAlignment="1" applyProtection="1">
      <alignment horizontal="left" vertical="center"/>
      <protection hidden="1"/>
    </xf>
    <xf numFmtId="0" fontId="8" fillId="0" borderId="2" xfId="2" applyFont="1" applyFill="1" applyBorder="1" applyAlignment="1" applyProtection="1">
      <alignment horizontal="left" vertical="center"/>
      <protection hidden="1"/>
    </xf>
    <xf numFmtId="0" fontId="8" fillId="0" borderId="2" xfId="2" applyFont="1" applyFill="1" applyBorder="1" applyAlignment="1" applyProtection="1">
      <alignment horizontal="right" vertical="center"/>
      <protection hidden="1"/>
    </xf>
    <xf numFmtId="0" fontId="13" fillId="0" borderId="5" xfId="2" applyFont="1" applyFill="1" applyBorder="1" applyAlignment="1" applyProtection="1">
      <alignment horizontal="left" vertical="center" wrapText="1"/>
      <protection hidden="1"/>
    </xf>
    <xf numFmtId="0" fontId="7" fillId="0" borderId="5" xfId="0" applyFont="1" applyFill="1" applyBorder="1" applyAlignment="1" applyProtection="1">
      <alignment horizontal="left" vertical="center" wrapText="1"/>
      <protection hidden="1"/>
    </xf>
    <xf numFmtId="0" fontId="7" fillId="0" borderId="5" xfId="0" applyFont="1" applyFill="1" applyBorder="1" applyAlignment="1">
      <alignment vertical="center"/>
    </xf>
    <xf numFmtId="0" fontId="13" fillId="0" borderId="0" xfId="2" applyFont="1" applyFill="1" applyBorder="1" applyAlignment="1" applyProtection="1">
      <alignment horizontal="left" vertical="center" wrapText="1"/>
      <protection hidden="1"/>
    </xf>
    <xf numFmtId="0" fontId="7" fillId="0" borderId="0" xfId="0" applyFont="1" applyFill="1" applyAlignment="1" applyProtection="1">
      <alignment horizontal="left" vertical="center" wrapText="1"/>
      <protection hidden="1"/>
    </xf>
    <xf numFmtId="0" fontId="7" fillId="0" borderId="0" xfId="0" applyFont="1" applyFill="1" applyAlignment="1">
      <alignment horizontal="left" vertical="center" wrapText="1"/>
    </xf>
    <xf numFmtId="0" fontId="8" fillId="0" borderId="2" xfId="2" applyFont="1" applyFill="1" applyBorder="1" applyAlignment="1" applyProtection="1">
      <alignment horizontal="center" vertical="center"/>
      <protection hidden="1"/>
    </xf>
    <xf numFmtId="0" fontId="8" fillId="0" borderId="5" xfId="2" applyFont="1" applyFill="1" applyBorder="1" applyAlignment="1" applyProtection="1">
      <alignment horizontal="center" vertical="center"/>
      <protection hidden="1"/>
    </xf>
    <xf numFmtId="0" fontId="8" fillId="0" borderId="5" xfId="2" applyFont="1" applyFill="1" applyBorder="1" applyAlignment="1" applyProtection="1">
      <alignment horizontal="center" vertical="center" wrapText="1"/>
      <protection hidden="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Border="1" applyAlignment="1">
      <alignment horizontal="center" vertical="center"/>
    </xf>
    <xf numFmtId="0" fontId="15" fillId="0" borderId="0" xfId="2" applyFont="1" applyFill="1" applyBorder="1" applyAlignment="1" applyProtection="1">
      <alignment horizontal="center" vertical="center" wrapText="1"/>
      <protection hidden="1"/>
    </xf>
    <xf numFmtId="0" fontId="16"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7" fillId="0" borderId="0" xfId="0" applyFont="1" applyFill="1" applyAlignment="1" applyProtection="1">
      <alignment vertical="center" wrapText="1"/>
      <protection hidden="1"/>
    </xf>
    <xf numFmtId="0" fontId="7" fillId="0" borderId="0" xfId="0" applyFont="1" applyFill="1" applyAlignment="1">
      <alignment vertical="center" wrapText="1"/>
    </xf>
    <xf numFmtId="0" fontId="8" fillId="0" borderId="0" xfId="2" applyFont="1" applyFill="1" applyBorder="1" applyAlignment="1" applyProtection="1">
      <alignment horizontal="right" vertical="center" wrapText="1"/>
      <protection hidden="1"/>
    </xf>
    <xf numFmtId="0" fontId="13" fillId="0" borderId="5" xfId="2" applyFont="1" applyFill="1" applyBorder="1" applyAlignment="1" applyProtection="1">
      <alignment vertical="center" wrapText="1"/>
      <protection hidden="1"/>
    </xf>
    <xf numFmtId="0" fontId="7" fillId="0" borderId="5" xfId="0" applyFont="1" applyFill="1" applyBorder="1" applyAlignment="1" applyProtection="1">
      <alignment vertical="center" wrapText="1"/>
      <protection hidden="1"/>
    </xf>
    <xf numFmtId="0" fontId="8" fillId="0" borderId="0" xfId="2" applyFont="1" applyFill="1" applyBorder="1" applyAlignment="1" applyProtection="1">
      <alignment vertical="center" wrapText="1"/>
      <protection hidden="1"/>
    </xf>
    <xf numFmtId="0" fontId="18" fillId="0" borderId="0" xfId="2" applyFont="1" applyFill="1" applyBorder="1" applyAlignment="1" applyProtection="1">
      <alignment horizontal="center" vertical="center" wrapText="1"/>
      <protection hidden="1"/>
    </xf>
    <xf numFmtId="0" fontId="19"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1" fillId="0" borderId="0" xfId="0" applyFont="1" applyFill="1" applyBorder="1" applyAlignment="1" applyProtection="1">
      <alignment vertical="center" wrapText="1"/>
      <protection hidden="1"/>
    </xf>
    <xf numFmtId="0" fontId="8" fillId="0" borderId="5" xfId="2" applyFont="1" applyFill="1" applyBorder="1" applyAlignment="1" applyProtection="1">
      <alignment vertical="center" wrapText="1"/>
      <protection hidden="1"/>
    </xf>
    <xf numFmtId="0" fontId="11" fillId="0" borderId="5" xfId="0" applyFont="1" applyFill="1" applyBorder="1" applyAlignment="1" applyProtection="1">
      <alignment vertical="center" wrapText="1"/>
      <protection hidden="1"/>
    </xf>
    <xf numFmtId="0" fontId="8" fillId="0" borderId="4" xfId="2" applyFont="1" applyFill="1" applyBorder="1" applyAlignment="1" applyProtection="1">
      <alignment horizontal="right" vertical="center"/>
      <protection hidden="1"/>
    </xf>
    <xf numFmtId="0" fontId="20" fillId="0" borderId="0" xfId="2" applyFont="1" applyFill="1" applyBorder="1" applyAlignment="1" applyProtection="1">
      <alignment horizontal="left" vertical="center" wrapText="1"/>
      <protection hidden="1"/>
    </xf>
    <xf numFmtId="0" fontId="29" fillId="0" borderId="2" xfId="2" applyFont="1" applyFill="1" applyBorder="1" applyAlignment="1" applyProtection="1">
      <alignment horizontal="left" vertical="center"/>
      <protection hidden="1"/>
    </xf>
    <xf numFmtId="0" fontId="20" fillId="0" borderId="5" xfId="2" applyFont="1" applyFill="1" applyBorder="1" applyAlignment="1" applyProtection="1">
      <alignment horizontal="left" vertical="center" wrapText="1"/>
      <protection hidden="1"/>
    </xf>
    <xf numFmtId="0" fontId="20" fillId="0" borderId="4" xfId="2" applyFont="1" applyFill="1" applyBorder="1" applyAlignment="1" applyProtection="1">
      <alignment horizontal="left" vertical="center" wrapText="1"/>
      <protection hidden="1"/>
    </xf>
    <xf numFmtId="0" fontId="8" fillId="0" borderId="1" xfId="2" applyFont="1" applyFill="1" applyBorder="1" applyAlignment="1" applyProtection="1">
      <alignment horizontal="right" vertical="center"/>
      <protection hidden="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5" fillId="0" borderId="10" xfId="2" applyFont="1" applyFill="1" applyBorder="1" applyAlignment="1" applyProtection="1">
      <alignment horizontal="left" vertical="center" wrapText="1"/>
      <protection hidden="1"/>
    </xf>
    <xf numFmtId="0" fontId="25" fillId="0" borderId="0" xfId="2" applyFont="1" applyFill="1" applyBorder="1" applyAlignment="1" applyProtection="1">
      <alignment horizontal="left" vertical="center" wrapText="1"/>
      <protection hidden="1"/>
    </xf>
    <xf numFmtId="0" fontId="25" fillId="0" borderId="1" xfId="2" applyFont="1" applyFill="1" applyBorder="1" applyAlignment="1" applyProtection="1">
      <alignment horizontal="left" vertical="center" wrapText="1"/>
      <protection hidden="1"/>
    </xf>
    <xf numFmtId="0" fontId="25" fillId="0" borderId="10" xfId="2" applyFont="1" applyFill="1" applyBorder="1" applyAlignment="1" applyProtection="1">
      <alignment horizontal="center" vertical="center" wrapText="1"/>
      <protection hidden="1"/>
    </xf>
    <xf numFmtId="0" fontId="25" fillId="0" borderId="4" xfId="2" applyFont="1" applyFill="1" applyBorder="1" applyAlignment="1" applyProtection="1">
      <alignment horizontal="center" vertical="center" wrapText="1"/>
      <protection hidden="1"/>
    </xf>
    <xf numFmtId="164" fontId="29" fillId="0" borderId="3" xfId="2" applyNumberFormat="1" applyFont="1" applyFill="1" applyBorder="1" applyAlignment="1" applyProtection="1">
      <alignment horizontal="right" vertical="center"/>
      <protection hidden="1"/>
    </xf>
    <xf numFmtId="0" fontId="29" fillId="0" borderId="3" xfId="2" applyFont="1" applyFill="1" applyBorder="1" applyAlignment="1" applyProtection="1">
      <alignment horizontal="left" vertical="center"/>
      <protection hidden="1"/>
    </xf>
    <xf numFmtId="0" fontId="29" fillId="0" borderId="2" xfId="2" applyFont="1" applyFill="1" applyBorder="1" applyAlignment="1" applyProtection="1">
      <alignment horizontal="center" vertical="center"/>
      <protection hidden="1"/>
    </xf>
    <xf numFmtId="0" fontId="29" fillId="0" borderId="4" xfId="2" applyFont="1" applyFill="1" applyBorder="1" applyAlignment="1" applyProtection="1">
      <alignment horizontal="left" vertical="center"/>
      <protection hidden="1"/>
    </xf>
  </cellXfs>
  <cellStyles count="3">
    <cellStyle name="Migliaia [0]" xfId="1" builtinId="6"/>
    <cellStyle name="Normale" xfId="0" builtinId="0"/>
    <cellStyle name="Normale_CNT_1997_def"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428625</xdr:colOff>
      <xdr:row>30</xdr:row>
      <xdr:rowOff>180975</xdr:rowOff>
    </xdr:from>
    <xdr:to>
      <xdr:col>3</xdr:col>
      <xdr:colOff>428625</xdr:colOff>
      <xdr:row>30</xdr:row>
      <xdr:rowOff>771525</xdr:rowOff>
    </xdr:to>
    <xdr:sp macro="" textlink="">
      <xdr:nvSpPr>
        <xdr:cNvPr id="2" name="Line 13"/>
        <xdr:cNvSpPr>
          <a:spLocks noChangeShapeType="1"/>
        </xdr:cNvSpPr>
      </xdr:nvSpPr>
      <xdr:spPr bwMode="auto">
        <a:xfrm>
          <a:off x="847725" y="3133725"/>
          <a:ext cx="0"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3</xdr:col>
      <xdr:colOff>409575</xdr:colOff>
      <xdr:row>8</xdr:row>
      <xdr:rowOff>104775</xdr:rowOff>
    </xdr:from>
    <xdr:to>
      <xdr:col>3</xdr:col>
      <xdr:colOff>409575</xdr:colOff>
      <xdr:row>18</xdr:row>
      <xdr:rowOff>228600</xdr:rowOff>
    </xdr:to>
    <xdr:sp macro="" textlink="">
      <xdr:nvSpPr>
        <xdr:cNvPr id="3" name="Line 15"/>
        <xdr:cNvSpPr>
          <a:spLocks noChangeShapeType="1"/>
        </xdr:cNvSpPr>
      </xdr:nvSpPr>
      <xdr:spPr bwMode="auto">
        <a:xfrm flipH="1">
          <a:off x="847725" y="1924050"/>
          <a:ext cx="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3</xdr:col>
      <xdr:colOff>428625</xdr:colOff>
      <xdr:row>44</xdr:row>
      <xdr:rowOff>85725</xdr:rowOff>
    </xdr:from>
    <xdr:to>
      <xdr:col>3</xdr:col>
      <xdr:colOff>428625</xdr:colOff>
      <xdr:row>59</xdr:row>
      <xdr:rowOff>276225</xdr:rowOff>
    </xdr:to>
    <xdr:sp macro="" textlink="">
      <xdr:nvSpPr>
        <xdr:cNvPr id="4" name="Line 17"/>
        <xdr:cNvSpPr>
          <a:spLocks noChangeShapeType="1"/>
        </xdr:cNvSpPr>
      </xdr:nvSpPr>
      <xdr:spPr bwMode="auto">
        <a:xfrm>
          <a:off x="847725" y="4981575"/>
          <a:ext cx="0" cy="742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W/NicolettaPicano-%20CNIT2017-2018X%20me/inserimento%20dati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2017"/>
      <sheetName val="Tab.I.1.1A2017parteprimaNUOVA"/>
      <sheetName val="TAB.I.1.1A"/>
      <sheetName val="Tab.I.1.1A parte secondaNUOVA"/>
      <sheetName val="inf.traspOK17con KsenzaCap"/>
      <sheetName val="infr.traspOK17con k"/>
      <sheetName val="Tab.I.1.1A2017parte prima"/>
      <sheetName val="infr.traspOK SEN CAP17senzaK"/>
      <sheetName val="Tab.I.1.1A2017 parte seconda"/>
      <sheetName val="Legenda"/>
      <sheetName val="AGGREGAZIONI"/>
      <sheetName val="PARZIALI CATEGORIE ECON."/>
      <sheetName val="Percentuali comparto modale"/>
      <sheetName val="VALORI PERCENTUALI"/>
      <sheetName val="CLASSIFICAZIONE FUNZIONALE"/>
      <sheetName val="CODIFICHE Min"/>
      <sheetName val="CATEGORIE ECONOMICHE"/>
      <sheetName val="CODIFICHE  Descrittori"/>
      <sheetName val="dati sist17"/>
      <sheetName val="TabI.1.2Atot genxMINISTERI17"/>
      <sheetName val="Tab.I.1.1A2017part prim nuovZac"/>
      <sheetName val="TabI.1.1Tot GenXCATECONOM17"/>
    </sheetNames>
    <sheetDataSet>
      <sheetData sheetId="0">
        <row r="3">
          <cell r="L3">
            <v>1278</v>
          </cell>
          <cell r="M3" t="str">
            <v>Spese per l'istituzione e l'esercizio meccanizzato degli schedari inerenti ai servizi della Motorizzazione Civile</v>
          </cell>
          <cell r="AB3">
            <v>0.38930413000000003</v>
          </cell>
        </row>
        <row r="4">
          <cell r="M4" t="str">
            <v>Sese per l'implementazione delle azioni tese ad accrescere la sicurezza stradale</v>
          </cell>
          <cell r="AB4">
            <v>0</v>
          </cell>
        </row>
        <row r="5">
          <cell r="L5">
            <v>7509</v>
          </cell>
          <cell r="M5" t="str">
            <v>Annualità quindicennali per interventi sulla rete stradale ai fini della sicurezza</v>
          </cell>
          <cell r="AB5">
            <v>19.999995999999999</v>
          </cell>
        </row>
        <row r="6">
          <cell r="M6" t="str">
            <v>Spese per l'adeguamento degli attraversamenti pedonali semaforizzati alle norme del nuovo codice della strada</v>
          </cell>
          <cell r="AB6">
            <v>0.36396087999999999</v>
          </cell>
        </row>
        <row r="7">
          <cell r="G7">
            <v>7150</v>
          </cell>
          <cell r="M7" t="str">
            <v>Contributo per la realizzazione di interventi volti all'ammodernamento dei sistemi di sicurezza sia dell'infrastruttura ferroviaria che a bordo dei materiali rotabili, finalizzati al conseguimento di un maggior livello di sicurezza della circolazione</v>
          </cell>
          <cell r="AB7">
            <v>1.1003410500000002</v>
          </cell>
        </row>
        <row r="8">
          <cell r="K8">
            <v>7290</v>
          </cell>
          <cell r="M8" t="str">
            <v>Spese per la prosecuzione del servizio intermodale dell'autostrada ferroviaria alpina attraverso il valico del Frejus</v>
          </cell>
          <cell r="AB8">
            <v>4.3630195599999997</v>
          </cell>
        </row>
        <row r="9">
          <cell r="M9" t="str">
            <v>Spese per manovre disposte d'ufficio nei porti e per rimozione di navi , aeromobilie altri materiali sommersi da recuperare a carico dei privati</v>
          </cell>
          <cell r="AB9">
            <v>0</v>
          </cell>
        </row>
        <row r="10">
          <cell r="H10">
            <v>7624</v>
          </cell>
          <cell r="M10" t="str">
            <v>Interventi a favore della gestione governativa navigazione laghi Maggiore, Garda e Como</v>
          </cell>
          <cell r="AB10">
            <v>0</v>
          </cell>
        </row>
        <row r="11">
          <cell r="M11" t="str">
            <v>Spese per il completamento di interventi nel settore dei sistemi di trasporto rapido di massa</v>
          </cell>
          <cell r="AB11">
            <v>0</v>
          </cell>
        </row>
        <row r="12">
          <cell r="H12">
            <v>7255</v>
          </cell>
          <cell r="M12" t="str">
            <v>Spese per il potenziamento del trasporto marittimo passeggeri nello stretto di Messina</v>
          </cell>
          <cell r="AB12">
            <v>7.0008103099999994</v>
          </cell>
        </row>
        <row r="13">
          <cell r="K13">
            <v>7176</v>
          </cell>
          <cell r="M13" t="str">
            <v xml:space="preserve">Interventi relativi alla superstrada noce rivello - colla maratea </v>
          </cell>
          <cell r="AB13">
            <v>0.73291399999999995</v>
          </cell>
        </row>
        <row r="14">
          <cell r="K14">
            <v>1274</v>
          </cell>
          <cell r="M14" t="str">
            <v>Somme da corrisppondere alle imprese ferroviarie per incentivazione trasporto merci</v>
          </cell>
          <cell r="AB14">
            <v>142.10999509000001</v>
          </cell>
        </row>
        <row r="15">
          <cell r="I15">
            <v>1219</v>
          </cell>
          <cell r="M15" t="str">
            <v>Spese per il funzionamento della Direzione Generale per le investigazioni ferroviarie e marittime</v>
          </cell>
          <cell r="AB15">
            <v>0.17563920999999999</v>
          </cell>
        </row>
        <row r="16">
          <cell r="K16">
            <v>1316</v>
          </cell>
          <cell r="M16" t="str">
            <v>Contributo alla regione Lazio per il servizio ferroviario regionale da e verso la stazione di Roma San Pietro</v>
          </cell>
          <cell r="AB16">
            <v>3</v>
          </cell>
        </row>
        <row r="17">
          <cell r="I17">
            <v>7147</v>
          </cell>
          <cell r="M17" t="str">
            <v>Annualità da assegnare alla regione Veneto per la costruzione della superstrada a pedeggio Pedemontana Veneta</v>
          </cell>
          <cell r="AB17">
            <v>182.05103595</v>
          </cell>
        </row>
        <row r="18">
          <cell r="K18">
            <v>7152</v>
          </cell>
          <cell r="M18" t="str">
            <v>Assegnazione di risorse alla regione Campania per il collegamento dello svincolo di Via Campana della tangenziale di Napoli al Porto Di Pozzuoli</v>
          </cell>
          <cell r="AB18">
            <v>0</v>
          </cell>
        </row>
        <row r="19">
          <cell r="I19">
            <v>2958</v>
          </cell>
          <cell r="M19" t="str">
            <v>Spese per il funzionamento della commissione permanente per le gallerie</v>
          </cell>
          <cell r="AB19">
            <v>0.82641134999999999</v>
          </cell>
        </row>
        <row r="20">
          <cell r="H20">
            <v>7155</v>
          </cell>
          <cell r="M20" t="str">
            <v>Somma da ssegnare all'ANAS per il finanziamento delle infrastrutture strategiche incluse nel programma di accelerazione della spesa in conto capitale</v>
          </cell>
          <cell r="AB20">
            <v>0</v>
          </cell>
        </row>
        <row r="21">
          <cell r="J21">
            <v>7159</v>
          </cell>
          <cell r="M21" t="str">
            <v xml:space="preserve">Contributo all'ANAS per la realizzazione dell'itinerrario Agrigento-Caltanissetta -adeguamento  a quattro corsie della S.S. 640  </v>
          </cell>
          <cell r="AB21">
            <v>0</v>
          </cell>
        </row>
        <row r="22">
          <cell r="I22">
            <v>7160</v>
          </cell>
          <cell r="M22" t="str">
            <v xml:space="preserve">Contributo all'ANAS per lavori di costruzione della variante di Nova Siri della S.S. 106 </v>
          </cell>
          <cell r="AB22">
            <v>0</v>
          </cell>
        </row>
        <row r="23">
          <cell r="M23" t="str">
            <v>Contributo all'ANAS per la realizzazione della galleriadi sicurezza del traforo del Frejus</v>
          </cell>
          <cell r="AB23">
            <v>0</v>
          </cell>
        </row>
        <row r="24">
          <cell r="K24">
            <v>7002</v>
          </cell>
          <cell r="M24" t="str">
            <v>Fondo per gli investimenti dell'Anas</v>
          </cell>
          <cell r="AB24">
            <v>310.37279319999999</v>
          </cell>
        </row>
        <row r="25">
          <cell r="M25" t="str">
            <v>Contributo per la realizzazione del cunicolo esplorativo de La Maddalena del nuovo collegamento internazionale Torino-Lione</v>
          </cell>
          <cell r="AB25">
            <v>0</v>
          </cell>
        </row>
        <row r="26">
          <cell r="M26" t="str">
            <v>Contributo da assegnare all' ANAS per la realizzazione dell'itinerario Maglie S. Maria di Leuca  S.S. 275</v>
          </cell>
          <cell r="AB26">
            <v>0</v>
          </cell>
        </row>
        <row r="27">
          <cell r="M27" t="str">
            <v>Spese destinate alla nautica da diporto per la promozione di trasporti marittimi sicuri anche mediante il finanziamento di studi e ricerche</v>
          </cell>
          <cell r="AB27">
            <v>0</v>
          </cell>
        </row>
        <row r="28">
          <cell r="J28">
            <v>1925</v>
          </cell>
          <cell r="M28" t="str">
            <v>Somme destinate a garantire la continuità nei collegamenti aerei per le isole minori della Sicilia dotate di sacli aeroportuali.</v>
          </cell>
          <cell r="AB28">
            <v>0</v>
          </cell>
        </row>
        <row r="29">
          <cell r="L29">
            <v>7582</v>
          </cell>
          <cell r="M29" t="str">
            <v>Fondo per la realizzazione di ciclovie e ciclostazioni nonché per interventi per la sicurezza della ciclabilità cittadina</v>
          </cell>
          <cell r="AB29">
            <v>4.7806796</v>
          </cell>
        </row>
        <row r="30">
          <cell r="K30">
            <v>1265</v>
          </cell>
          <cell r="M30" t="str">
            <v xml:space="preserve">Spese per lo svolgimento della attività per la vigilanza degli organismi da notificare in attuazione del decreto legislativo relativo all'interoperabilità del sistema ferroviario comunitario </v>
          </cell>
          <cell r="AB30">
            <v>6.3495299999999999E-3</v>
          </cell>
        </row>
        <row r="31">
          <cell r="G31">
            <v>7274</v>
          </cell>
          <cell r="M31" t="str">
            <v>Spese per la realizzazione di opere infrastrutturali di ampliamento, ammodernamento e riqualificazione dei porti</v>
          </cell>
          <cell r="AB31">
            <v>117.52386868000001</v>
          </cell>
        </row>
        <row r="32">
          <cell r="M32" t="str">
            <v>Manutenzione, riparazione e illuminazione dei porti di I e II categoria - I classe - e delle opere marittime, manutenzione e riparazione delle opere edilizie in servizio delle attività tecnica, amministrativa e di polizia dei porti</v>
          </cell>
          <cell r="AB32">
            <v>0.61892151000000006</v>
          </cell>
        </row>
        <row r="33">
          <cell r="M33" t="str">
            <v>Manutenzione di opere marittime relative ai porti</v>
          </cell>
          <cell r="AB33">
            <v>22.945657879999999</v>
          </cell>
        </row>
        <row r="34">
          <cell r="I34">
            <v>7262</v>
          </cell>
          <cell r="M34" t="str">
            <v>Lavori di riparazione e ricostruzione di opere marittime danneggiate dalle mareggiate, salvo quelle di competenza regionale</v>
          </cell>
          <cell r="AB34">
            <v>0.34175436999999997</v>
          </cell>
        </row>
        <row r="35">
          <cell r="M35" t="str">
            <v>Fondo per il finanziamento degli interventi di adeguamento dei porti</v>
          </cell>
          <cell r="AB35">
            <v>88.812241680000014</v>
          </cell>
        </row>
        <row r="36">
          <cell r="K36">
            <v>7269</v>
          </cell>
          <cell r="M36" t="str">
            <v>Somme da assegnare per la realizzazione di opere infrastrutturali nell'ambito del pon trasporti 2000-2006</v>
          </cell>
          <cell r="AB36">
            <v>4.0476772299999997</v>
          </cell>
        </row>
        <row r="37">
          <cell r="L37">
            <v>7415</v>
          </cell>
          <cell r="M37" t="str">
            <v>Spese per la realizzazione delle infrastrutture per al mobilità al servizio delle fiere di Bari, Verona,Foggia e Padova</v>
          </cell>
          <cell r="AB37">
            <v>1.5</v>
          </cell>
        </row>
        <row r="38">
          <cell r="L38">
            <v>7511</v>
          </cell>
          <cell r="M38" t="str">
            <v>Contributo per la mobilità del comune di Milano</v>
          </cell>
          <cell r="AB38">
            <v>4.8</v>
          </cell>
        </row>
        <row r="39">
          <cell r="I39">
            <v>7418</v>
          </cell>
          <cell r="M39" t="str">
            <v>Interventi a favore delle nuove linee metropolitane M4 e M5 di Milano</v>
          </cell>
          <cell r="AB39">
            <v>0</v>
          </cell>
        </row>
        <row r="40">
          <cell r="J40">
            <v>7419</v>
          </cell>
          <cell r="M40" t="str">
            <v>Contributo a favore della società roma metropolitane per la realizzazione della tratta colosseo-san giovanni</v>
          </cell>
          <cell r="AB40">
            <v>4.5745321100000007</v>
          </cell>
        </row>
        <row r="41">
          <cell r="J41">
            <v>7422</v>
          </cell>
          <cell r="M41" t="str">
            <v>Somme da assegnare per la realizzazione della metropolitana leggera di Brescia</v>
          </cell>
          <cell r="AB41">
            <v>4.2685712699999998</v>
          </cell>
        </row>
        <row r="42">
          <cell r="I42">
            <v>7425</v>
          </cell>
          <cell r="M42" t="str">
            <v>Interventi in favore delle DFerrovie del Sud-Est</v>
          </cell>
          <cell r="AB42">
            <v>0</v>
          </cell>
        </row>
        <row r="43">
          <cell r="M43" t="str">
            <v xml:space="preserve">Spese per il trasferimento della proprietà sociale dello Stato delle Ferrovie della Calabria e delle Ferrovie del Sud Est </v>
          </cell>
          <cell r="AB43">
            <v>0</v>
          </cell>
        </row>
        <row r="44">
          <cell r="M44" t="str">
            <v>Somme da corrispondere per l'ammortamento dei mutui stipulati per la ralizzazione delle opere connesse con l'esposizione internazionale "Colombo'92"</v>
          </cell>
          <cell r="AB44">
            <v>0</v>
          </cell>
        </row>
        <row r="45">
          <cell r="M45" t="str">
            <v>Somma da assegnare all'Autorità portuale di Venezia per gli interventi relativi all'escavazione ed alla manutenzione dei canali navigabili</v>
          </cell>
          <cell r="AB45">
            <v>0.61950680000000002</v>
          </cell>
        </row>
        <row r="46">
          <cell r="M46" t="str">
            <v>Contributo ventennale da corrispondere alla società concessionaria dell'Autostrada Torino Savona per l'ammortamento dei mutui relativi agli interventi di completamento ed adeguamento dell'autostrada stessa</v>
          </cell>
          <cell r="AB46">
            <v>0</v>
          </cell>
        </row>
        <row r="47">
          <cell r="M47" t="str">
            <v>Completamento del piano di ricostruzione del comune di Pantelleria ivi compresa la diga foranea a protezione del porto</v>
          </cell>
          <cell r="AB47">
            <v>0</v>
          </cell>
        </row>
        <row r="48">
          <cell r="L48">
            <v>7488</v>
          </cell>
          <cell r="M48" t="str">
            <v>Spese per la realizzazione del valico internazionale sulla via monte s. gabriele (gorizia)</v>
          </cell>
          <cell r="AB48">
            <v>4.3529600000000003E-3</v>
          </cell>
        </row>
        <row r="49">
          <cell r="K49">
            <v>7480</v>
          </cell>
          <cell r="M49" t="str">
            <v>Annualità quindicennali per gli interventi straordinari volti all'adeguamento delle dotazioni infrastrutturali della città di Parma</v>
          </cell>
          <cell r="AB49">
            <v>6.4413040800000001</v>
          </cell>
        </row>
        <row r="50">
          <cell r="M50" t="str">
            <v xml:space="preserve">Contributi quindicennali per la realizzazione di opere infrastrutturali e viarie nelle province di Varese e Como </v>
          </cell>
          <cell r="AB50">
            <v>0</v>
          </cell>
        </row>
        <row r="51">
          <cell r="L51">
            <v>7507</v>
          </cell>
          <cell r="M51" t="str">
            <v xml:space="preserve">Annualità relative a contributi dello Stato per la realizzazione di opere di viabilità idrauliche ed impianti elettrici  assegnati alle Regioni a statuto ordinario </v>
          </cell>
          <cell r="AB51">
            <v>0.22772116000000001</v>
          </cell>
        </row>
        <row r="52">
          <cell r="G52">
            <v>1273</v>
          </cell>
          <cell r="M52" t="str">
            <v>Spese di funzionamento dell'ufficio di piano per la salvaguardia di Venezia e della sua laguna</v>
          </cell>
          <cell r="AB52">
            <v>0</v>
          </cell>
        </row>
        <row r="53">
          <cell r="J53">
            <v>1290</v>
          </cell>
          <cell r="M53" t="str">
            <v>Somme destinate all'attività del Ministero delle Infrastrutture in materia di dighe</v>
          </cell>
          <cell r="AB53">
            <v>1.2845662199999999</v>
          </cell>
        </row>
        <row r="54">
          <cell r="G54">
            <v>7200</v>
          </cell>
          <cell r="M54" t="str">
            <v>Spese per la realizzazione del sistema Mose</v>
          </cell>
          <cell r="AB54">
            <v>159.30544531000001</v>
          </cell>
        </row>
        <row r="55">
          <cell r="J55">
            <v>7204</v>
          </cell>
          <cell r="M55" t="str">
            <v>Contributi alla realizzazione di infrastrutture ad elevata automazione e a ridotto impatto ambientale di supporto a nodi di scambio viario intermodali</v>
          </cell>
          <cell r="AB55">
            <v>0</v>
          </cell>
        </row>
        <row r="56">
          <cell r="M56" t="str">
            <v>Spese per la piena operatività degli incentivi alle imprese di autotrasporto al fine di consentire lo spostamento di quote rilevanti di traffico pesante dalla modalità stradale a quella marittima</v>
          </cell>
          <cell r="AB56">
            <v>0</v>
          </cell>
        </row>
        <row r="57">
          <cell r="M57" t="str">
            <v xml:space="preserve">Annualità quindicennali al comune di Genova per interventi infrastrutturali per il trasporto pubblico delle persone per restauro anche di beni di valore storico artistico </v>
          </cell>
          <cell r="AB57">
            <v>1.5</v>
          </cell>
        </row>
        <row r="58">
          <cell r="M58" t="str">
            <v>Somma da assegnare per la realizzazione dell' asse autostradale trieste-venezia</v>
          </cell>
          <cell r="AB58">
            <v>0</v>
          </cell>
        </row>
        <row r="59">
          <cell r="L59">
            <v>8431</v>
          </cell>
          <cell r="M59" t="str">
            <v xml:space="preserve">Fondo per la realizzazione di opere di interconnessione di tratte autostradali </v>
          </cell>
          <cell r="AB59">
            <v>19.432528000000001</v>
          </cell>
        </row>
        <row r="60">
          <cell r="K60">
            <v>7548</v>
          </cell>
          <cell r="M60" t="str">
            <v>Somma da assegnare per il completamento della copertura del passante ferroviario di Torino</v>
          </cell>
          <cell r="AB60">
            <v>4.8872415599999997</v>
          </cell>
        </row>
        <row r="61">
          <cell r="M61" t="str">
            <v>Spese per interventi di ammodernamento e di potenziamento della viabilità secondaria esistente nella regione Sicilia e nella regione Calabria</v>
          </cell>
          <cell r="AB61">
            <v>3.0830947200000001</v>
          </cell>
        </row>
        <row r="62">
          <cell r="G62">
            <v>7401</v>
          </cell>
          <cell r="M62" t="str">
            <v xml:space="preserve">Contributi a province e comuni della Sicilia e Calabria per strade comunali esterne ai centri abitati </v>
          </cell>
          <cell r="AB62">
            <v>0.18334676</v>
          </cell>
        </row>
        <row r="63">
          <cell r="H63">
            <v>7413</v>
          </cell>
          <cell r="M63" t="str">
            <v>Concorso dello Stato nella spesa per la realizzazione di interventi relativi a linee metropolitane anche con sistemi innovativi e parcheggi a favore di comuni,ecc.</v>
          </cell>
          <cell r="AB63">
            <v>1.7775560400000001</v>
          </cell>
        </row>
        <row r="64">
          <cell r="M64" t="str">
            <v>Spese di funzionamento e sviluppo del sistema informatico relativo all'archivio nazionale dei veicoli e all'anagrafe nazionale degli abilitati alla guida</v>
          </cell>
          <cell r="AB64">
            <v>4.8890860000000001E-2</v>
          </cell>
        </row>
        <row r="65">
          <cell r="K65">
            <v>1235</v>
          </cell>
          <cell r="M65" t="str">
            <v>Spese relative alla gestione delle attrezzature tecniche per i servizi del Dipartimento dei Trasporti Terrestri</v>
          </cell>
          <cell r="AB65">
            <v>7.03662338</v>
          </cell>
        </row>
        <row r="66">
          <cell r="K66">
            <v>7116</v>
          </cell>
          <cell r="M66" t="str">
            <v>Spese relative alle attrezzature tecniche per i servizi del Dipartimento dei Trasporti Terrestri</v>
          </cell>
          <cell r="AB66">
            <v>0.47327215</v>
          </cell>
        </row>
        <row r="67">
          <cell r="L67">
            <v>1234</v>
          </cell>
          <cell r="N67" t="str">
            <v>Spese per la provvista e la fornitura gratuita agli interessati di patenti, carte di circolazione, modulistica varia, nonché spese per collatudi, gare - Oneri derivanti da convenzioni con l'Amministrazione PP.TT.</v>
          </cell>
          <cell r="V67" t="str">
            <v>02.01</v>
          </cell>
          <cell r="AB67">
            <v>8.3528183699999996</v>
          </cell>
        </row>
        <row r="68">
          <cell r="K68">
            <v>1236</v>
          </cell>
          <cell r="M68" t="str">
            <v>Spese per interventi di ammodernamento e miglioramento dei servizi degli uffici addetti alla sicurezza stradale</v>
          </cell>
          <cell r="AB68">
            <v>7.2948199999999991E-2</v>
          </cell>
        </row>
        <row r="69">
          <cell r="J69">
            <v>7110</v>
          </cell>
          <cell r="M69" t="str">
            <v>Investimenti per gli interventi di ammodernamento e miglioramento dei servizi del Dipartimento dei Trasporti Terrestri</v>
          </cell>
          <cell r="AB69">
            <v>1.0768719999999999E-2</v>
          </cell>
        </row>
        <row r="70">
          <cell r="M70" t="str">
            <v>Rimborso all'INPS delle minori entrate derivanti dalla riduzione delle aliquote contributive a carico dei dipendenti delle aziende esercenti pubblici servizi di trasporto</v>
          </cell>
          <cell r="AB70">
            <v>0</v>
          </cell>
        </row>
        <row r="71">
          <cell r="M71" t="str">
            <v>Somma da assegnare all'ANAS per la sistemazione del collegamento stradale Olbia - Sassari</v>
          </cell>
          <cell r="AB71">
            <v>0</v>
          </cell>
        </row>
        <row r="72">
          <cell r="G72">
            <v>7355</v>
          </cell>
          <cell r="M72" t="str">
            <v>Somma occorrente per la realizzazione da parte dell'ANAS di lavori di raccordo stradale</v>
          </cell>
          <cell r="AB72">
            <v>0</v>
          </cell>
        </row>
        <row r="73">
          <cell r="M73" t="str">
            <v>Somma da ssegnare alla provincia di Lecco per lavori di riqualificazione della variante alla S.S. 639</v>
          </cell>
          <cell r="AB73">
            <v>0</v>
          </cell>
        </row>
        <row r="74">
          <cell r="M74" t="str">
            <v>Spese per studi indagini e diffusione della normativa per il miglioramento del traffico stradale - spese per il coordinamento del Centro  di Coordinamento  per la sicurezza stradale</v>
          </cell>
          <cell r="AB74">
            <v>5.50424107</v>
          </cell>
        </row>
        <row r="75">
          <cell r="H75">
            <v>1294</v>
          </cell>
          <cell r="M75" t="str">
            <v>Spese per il funzionamento del comitato centrale e dei comitati provinciali per l'Albo degli Autotrasportatori di cose per conto terzi, nonché per la tenuta e pubblicazione dell'Albo medesimo</v>
          </cell>
          <cell r="V75" t="str">
            <v>02.02</v>
          </cell>
          <cell r="AB75">
            <v>3.4333529500000002</v>
          </cell>
        </row>
        <row r="76">
          <cell r="H76">
            <v>1296</v>
          </cell>
          <cell r="M76" t="str">
            <v>Spese relative al procedimento centralizzato di conferma di validità della patente di guida</v>
          </cell>
          <cell r="V76" t="str">
            <v>02.02</v>
          </cell>
          <cell r="AB76">
            <v>5.4502371600000004</v>
          </cell>
        </row>
        <row r="77">
          <cell r="L77">
            <v>1285</v>
          </cell>
          <cell r="M77" t="str">
            <v>Spese relative agli adempimenti connessi al nuovo modello ue di patente di guida</v>
          </cell>
          <cell r="AB77">
            <v>1.948828</v>
          </cell>
        </row>
        <row r="78">
          <cell r="K78">
            <v>1395</v>
          </cell>
          <cell r="M78" t="str">
            <v>Spese per l' effettuazione di corsi di qualificazione del personale inerenti la sicurezza stradale</v>
          </cell>
          <cell r="AB78">
            <v>0</v>
          </cell>
        </row>
        <row r="80">
          <cell r="L80">
            <v>1321</v>
          </cell>
          <cell r="M80" t="str">
            <v>Rimborsi ai privati di eventuali eccedenze sulle somme versate per richiesta  degli esami delle verifiche e delle certificazioni riguardanti i veicoli a motore</v>
          </cell>
          <cell r="AB80">
            <v>1.0854509399999999</v>
          </cell>
        </row>
        <row r="81">
          <cell r="I81">
            <v>1322</v>
          </cell>
          <cell r="M81" t="str">
            <v>Rimborsi ai privati di eventuali eccedenze sulle somme versate per visite prove speciali ed omologazione dei veicoli da effettuare mediante utilizzazione di particolari attrezzature</v>
          </cell>
          <cell r="AB81">
            <v>3.54858E-3</v>
          </cell>
        </row>
        <row r="82">
          <cell r="G82">
            <v>1325</v>
          </cell>
          <cell r="M82" t="str">
            <v>Sovvenzioni per l'esercizio di ferrovie, tramvie extraurbane, funivie ed ascensori in servizio pubblico ed autolinee non di competenza delle Regioni</v>
          </cell>
          <cell r="V82" t="str">
            <v>06.01</v>
          </cell>
          <cell r="AB82">
            <v>9.1983401199999992</v>
          </cell>
        </row>
        <row r="83">
          <cell r="G83">
            <v>1302</v>
          </cell>
          <cell r="M83" t="str">
            <v>Spese di esercizio per gestioni ferrovie. Anticipazione di spese per provvedimenti d'ufficio</v>
          </cell>
          <cell r="AB83">
            <v>25.4</v>
          </cell>
        </row>
        <row r="84">
          <cell r="J84">
            <v>7540</v>
          </cell>
          <cell r="M84" t="str">
            <v>somme da assegnare a RFI SPA per interventi di miglioramento della rete ferroviaria</v>
          </cell>
          <cell r="AB84">
            <v>185.64204230000001</v>
          </cell>
        </row>
        <row r="85">
          <cell r="L85">
            <v>7550</v>
          </cell>
          <cell r="M85" t="str">
            <v>somme da assegnare per la messa in sicurezza dell'asse ferroviario cuneo-ventimiglia</v>
          </cell>
          <cell r="AB85">
            <v>2.84</v>
          </cell>
        </row>
        <row r="86">
          <cell r="M86" t="str">
            <v xml:space="preserve">Somma assegnata al Comitato centrale per l'albo degli autotrasportatori </v>
          </cell>
          <cell r="V86" t="str">
            <v>06.01</v>
          </cell>
          <cell r="AB86">
            <v>203.98417202000002</v>
          </cell>
        </row>
        <row r="87">
          <cell r="K87">
            <v>1392</v>
          </cell>
          <cell r="M87" t="str">
            <v>Somme destinate all'avvio di un programma straordinario di controllo emissioni inquinanti sui veicoli nuovi e sui veicoli circolanti</v>
          </cell>
          <cell r="AB87">
            <v>0.16582806</v>
          </cell>
        </row>
        <row r="88">
          <cell r="M88" t="str">
            <v>Fondo per gli interventi in favore dell' autotrasporto</v>
          </cell>
          <cell r="AB88">
            <v>0</v>
          </cell>
        </row>
        <row r="89">
          <cell r="M89" t="str">
            <v>Compensi per incarichi di studio e di consulenza per la elaborazione del piano generale della mobilità</v>
          </cell>
          <cell r="AB89">
            <v>0</v>
          </cell>
        </row>
        <row r="90">
          <cell r="M90" t="str">
            <v>Spese per la predisposizione del piano generale di mobilità il monitoraggio e la valutazione di efficacia degli interventi</v>
          </cell>
          <cell r="AB90">
            <v>0</v>
          </cell>
        </row>
        <row r="91">
          <cell r="K91">
            <v>1320</v>
          </cell>
          <cell r="M91" t="str">
            <v>Rimborsi ai privati di eventuali eccedenze sulle somme versate per richiesta prove di recipienti per gas compressi, liquefatti e disciolti per esami magnetoscopici, per apertura all'esercizio di impianti a fune</v>
          </cell>
          <cell r="AB91">
            <v>6.5435270000000004E-2</v>
          </cell>
        </row>
        <row r="92">
          <cell r="L92">
            <v>1350</v>
          </cell>
          <cell r="M92" t="str">
            <v>Partecipazione alla spesa relativa alla delegazione italo-svizzera per il Sempione ed altre organizzazioni operanti nel settore dei trasporti</v>
          </cell>
          <cell r="AB92">
            <v>0.28429787000000001</v>
          </cell>
        </row>
        <row r="93">
          <cell r="M93" t="str">
            <v>Concorso dello Stato alla copertura dei disavanzi di esercizio delle aziende esercenti servizi di trasporto pubblico locale di competenza delle Regioni a statuto ordinario</v>
          </cell>
          <cell r="V93" t="str">
            <v>04.02</v>
          </cell>
          <cell r="AB93">
            <v>0</v>
          </cell>
        </row>
        <row r="94">
          <cell r="M94" t="str">
            <v>Contributi per gli oneri per capitale ed interessi derivanti dall'ammortamento dei mutui contratti dalle aziende esercenti servizi ferroviari e servizi ad impianti fissi in Gestione Commissariale Governativa ed in regime di Concessione</v>
          </cell>
          <cell r="V94" t="str">
            <v>06.02</v>
          </cell>
          <cell r="AB94">
            <v>0</v>
          </cell>
        </row>
        <row r="95">
          <cell r="L95">
            <v>1314</v>
          </cell>
          <cell r="M95" t="str">
            <v>Somme relative al finanziamento del rinnovo contrattuale del settore trasporto pubblico locale</v>
          </cell>
          <cell r="AB95">
            <v>43.075424659999996</v>
          </cell>
        </row>
        <row r="96">
          <cell r="J96">
            <v>1315</v>
          </cell>
          <cell r="M96" t="str">
            <v>Fondo per il finanziamento del trasporto pubblico locale, anche ferroviario, nelle Regioni a statuto ordinario</v>
          </cell>
          <cell r="AB96">
            <v>4788.4284659499999</v>
          </cell>
        </row>
        <row r="97">
          <cell r="L97">
            <v>1802</v>
          </cell>
          <cell r="M97" t="str">
            <v xml:space="preserve">Contributi alle Autorità portuli per l'esenzione della tassa di ancoraggio data alle navi porta contenitori adibite a servizi regolari di linea </v>
          </cell>
          <cell r="AB97">
            <v>2</v>
          </cell>
        </row>
        <row r="98">
          <cell r="M98" t="str">
            <v>Spese di esercizio per gestioni di servizi di navigazione lacuale. Anticipazioni di spese per provvedimenti di ufficio</v>
          </cell>
          <cell r="V98" t="str">
            <v>02.02</v>
          </cell>
          <cell r="AB98">
            <v>22.611982999999999</v>
          </cell>
        </row>
        <row r="99">
          <cell r="K99">
            <v>1891</v>
          </cell>
          <cell r="M99" t="str">
            <v>Contributi ad organismi internazionali per attività interessanti la navigazione</v>
          </cell>
          <cell r="AB99">
            <v>0.68793525</v>
          </cell>
        </row>
        <row r="100">
          <cell r="M100" t="str">
            <v>Somma da erogare a enti istituti associazioni fondazioni ed altri organismi</v>
          </cell>
          <cell r="AB100">
            <v>0</v>
          </cell>
        </row>
        <row r="101">
          <cell r="M101" t="str">
            <v>Sovvenzioni alle società di servizi marittimi</v>
          </cell>
          <cell r="V101" t="str">
            <v>06.01</v>
          </cell>
          <cell r="AB101">
            <v>175.71188885000001</v>
          </cell>
        </row>
        <row r="102">
          <cell r="M102" t="str">
            <v>Anticipazioni alle Capitanerie di Porto per sopperire alle momentanee deficienze di cassa</v>
          </cell>
          <cell r="V102" t="str">
            <v>10.03</v>
          </cell>
          <cell r="AB102">
            <v>5.038697</v>
          </cell>
        </row>
        <row r="103">
          <cell r="M103" t="str">
            <v>Spese per liti arbitraggi risarcimenti ed accessori. Rimborso delle spese di patrocinio legale</v>
          </cell>
          <cell r="AB103">
            <v>0</v>
          </cell>
        </row>
        <row r="104">
          <cell r="L104">
            <v>2131</v>
          </cell>
          <cell r="M104" t="str">
            <v>Spese per liti arbitraggi risarcimenti ed accessori. Rimborso delle spese di patrocinio legale</v>
          </cell>
          <cell r="AB104">
            <v>2.108997E-2</v>
          </cell>
        </row>
        <row r="105">
          <cell r="L105">
            <v>2132</v>
          </cell>
          <cell r="M105" t="str">
            <v>Spese per liti arbitraggi risarcimenti ed accessori. Rimborso delle spese di patrocinio legale</v>
          </cell>
          <cell r="AB105">
            <v>0.10702025999999999</v>
          </cell>
        </row>
        <row r="106">
          <cell r="L106">
            <v>2133</v>
          </cell>
          <cell r="M106" t="str">
            <v>Spese per liti arbitraggi risarcimenti ed accessori. Rimborso delle spese di patrocinio legale</v>
          </cell>
          <cell r="AB106">
            <v>1.4986940000000001E-2</v>
          </cell>
        </row>
        <row r="107">
          <cell r="H107">
            <v>7838</v>
          </cell>
          <cell r="M107" t="str">
            <v>Spese per la realizzazione del sistema integrato VTMIS</v>
          </cell>
          <cell r="AB107">
            <v>12.718506119999999</v>
          </cell>
        </row>
        <row r="108">
          <cell r="K108">
            <v>7839</v>
          </cell>
          <cell r="M108" t="str">
            <v>Spese per il sistema informativo per la getsione portuale denominato PMIS</v>
          </cell>
          <cell r="AB108">
            <v>0.97162599999999999</v>
          </cell>
        </row>
        <row r="109">
          <cell r="M109" t="str">
            <v>Spese per la realizzazione di interventi di adeguamento dei servizi nei porti calbresi e siciliani</v>
          </cell>
          <cell r="AB109">
            <v>0</v>
          </cell>
        </row>
        <row r="110">
          <cell r="J110">
            <v>1390</v>
          </cell>
          <cell r="M110" t="str">
            <v>Contributi in conto interessi trentacinquennali a favore dei comuni,  consorzi ed enti autorizzati, ricadenti nei territori delle regioni a statuto speciale o aventi carattere interregionale per l'esecuzione di opere marittime</v>
          </cell>
          <cell r="V110" t="str">
            <v>06.01</v>
          </cell>
          <cell r="AB110">
            <v>7.6220400000000001E-3</v>
          </cell>
        </row>
        <row r="111">
          <cell r="L111">
            <v>7100</v>
          </cell>
          <cell r="M111" t="str">
            <v>Spese per la progettazione e la realizzazione di impianti</v>
          </cell>
          <cell r="V111" t="str">
            <v>21.01</v>
          </cell>
          <cell r="AB111">
            <v>2.58303488</v>
          </cell>
        </row>
        <row r="112">
          <cell r="H112">
            <v>7117</v>
          </cell>
          <cell r="M112" t="str">
            <v>Spese per l'acquisto di apparecchiature  occorrenti per studi e ricerche sulla sicurezza del veicolo</v>
          </cell>
          <cell r="V112" t="str">
            <v>21.01</v>
          </cell>
          <cell r="AB112">
            <v>4.1498710000000001E-2</v>
          </cell>
        </row>
        <row r="113">
          <cell r="G113">
            <v>7403</v>
          </cell>
          <cell r="M113" t="str">
            <v>Concorso dello Stato alla spesa per la realizzazione di sistemi di trasporto rapido di massa a guida vincolata e di tranvie veloci nelle aree urbane</v>
          </cell>
          <cell r="AB113">
            <v>173.73966787000001</v>
          </cell>
        </row>
        <row r="114">
          <cell r="M114" t="str">
            <v>Fondo comune per rinnovo impianti fissi e materiale rotabile delle ferrovie in regime di concessione ed in gestione governativa</v>
          </cell>
          <cell r="V114" t="str">
            <v>23.01</v>
          </cell>
          <cell r="AB114">
            <v>0.81330285000000002</v>
          </cell>
        </row>
        <row r="115">
          <cell r="G115">
            <v>7141</v>
          </cell>
          <cell r="M115" t="str">
            <v>Concessione di contributi per capitale ed interessi derivanti dall'ammortamento dei mutui garantiti dallo Stato che le Ferrovie in regime di concessione e in Gestione Commissariale Governativa possono contrarre per la realizzazione degli investimenti</v>
          </cell>
          <cell r="V115" t="str">
            <v>23.01</v>
          </cell>
          <cell r="AB115">
            <v>72.319715799999997</v>
          </cell>
        </row>
        <row r="116">
          <cell r="J116">
            <v>1616</v>
          </cell>
          <cell r="M116" t="str">
            <v xml:space="preserve">Spese per missioni connesse alla vigilanza sull'attività delle imprese di costruzione, riparazione e demolizione navale </v>
          </cell>
          <cell r="AB116">
            <v>0</v>
          </cell>
        </row>
        <row r="117">
          <cell r="G117">
            <v>7770</v>
          </cell>
          <cell r="M117" t="str">
            <v>Contributi per la realizzazione di infrastrutture inteportuali</v>
          </cell>
          <cell r="V117" t="str">
            <v>23.01</v>
          </cell>
          <cell r="AB117">
            <v>15.497629740000001</v>
          </cell>
        </row>
        <row r="118">
          <cell r="M118" t="str">
            <v>spesa per il completamento della rete nazionale degli interporti, con particolare riferimento al mezzogiorno</v>
          </cell>
          <cell r="AB118">
            <v>0</v>
          </cell>
        </row>
        <row r="119">
          <cell r="G119">
            <v>7251</v>
          </cell>
          <cell r="M119" t="str">
            <v xml:space="preserve">Fondo per l'acquisto dei veicoli adibiti al miglioramento dei servizi offerti per il trasporto pubblico locale </v>
          </cell>
          <cell r="AB119">
            <v>0</v>
          </cell>
        </row>
        <row r="120">
          <cell r="G120">
            <v>7252</v>
          </cell>
          <cell r="M120" t="str">
            <v>Fondo per il finanziamento di interventi volti ad elevare il livelllo di sicurezza nei trasporti pubblici locali ed il loro sviluppo</v>
          </cell>
          <cell r="AB120">
            <v>1.5745515000000001</v>
          </cell>
        </row>
        <row r="121">
          <cell r="M121" t="str">
            <v>Spese per la realizzazione di investimenti per il materiale rotabile, la riqualificazione delle stazioni e per interventi volti al potenziamento del trasporto pendolare ferroviario sulla tratta Rosarno Reggio C. Melito Porto Salvo e del collegamento ferroviario con l'aeroporto</v>
          </cell>
          <cell r="AB121">
            <v>0</v>
          </cell>
        </row>
        <row r="122">
          <cell r="H122">
            <v>7254</v>
          </cell>
          <cell r="M122" t="str">
            <v>Fondo per la promozione e il sostegno allo sviluppo del trasporto pubblico locale</v>
          </cell>
          <cell r="AB122">
            <v>1.22632984</v>
          </cell>
        </row>
        <row r="123">
          <cell r="J123">
            <v>7305</v>
          </cell>
          <cell r="M123" t="str">
            <v xml:space="preserve">Contributo per il completamento della rete immateriale degli interporti al fine di potenziare il livello di servizo sulla rete logistica nazionale </v>
          </cell>
          <cell r="AB123">
            <v>3.93666494</v>
          </cell>
        </row>
        <row r="124">
          <cell r="K124">
            <v>7309</v>
          </cell>
          <cell r="M124" t="str">
            <v>Spese per modalità di trasporto alternative al trasporto stradale e all'ottimizzazione della catena logistica</v>
          </cell>
          <cell r="AB124">
            <v>2.8636817900000002</v>
          </cell>
        </row>
        <row r="125">
          <cell r="H125">
            <v>7241</v>
          </cell>
          <cell r="M125" t="str">
            <v>Contributi per l'acquisto e la sostituzione di autobus, nonché per l'acquisto di altri mezzi di trasporto pubblico di persone</v>
          </cell>
          <cell r="V125" t="str">
            <v>22.02</v>
          </cell>
          <cell r="AB125">
            <v>5.5452393300000002</v>
          </cell>
        </row>
        <row r="126">
          <cell r="M126" t="str">
            <v>Contributo alle Imprese di trasporto pubblico di competenza statale per l'acquisto di nuovi autobus euro 4 ed euro 5</v>
          </cell>
          <cell r="AB126">
            <v>0</v>
          </cell>
        </row>
        <row r="127">
          <cell r="M127" t="str">
            <v>Concorso dello Stato alla spesa per la realizzazione di sistemi di trasporto rapido di massa a guida vincolata e di tranvie veloci nelle aree urbane</v>
          </cell>
          <cell r="V127" t="str">
            <v>22.02</v>
          </cell>
          <cell r="AB127">
            <v>0</v>
          </cell>
        </row>
        <row r="128">
          <cell r="M128" t="str">
            <v>Somme da assegnare all'ANAS per la realizzazione  e gestione delle tratte autostradali  A24 e A25 "La strada dei parchi"</v>
          </cell>
          <cell r="AB128">
            <v>0</v>
          </cell>
        </row>
        <row r="129">
          <cell r="G129">
            <v>7280</v>
          </cell>
          <cell r="M129" t="str">
            <v>Somme destinate al Ministero delle Infrastrutture in materia di dighe</v>
          </cell>
          <cell r="AB129">
            <v>0.65864577000000002</v>
          </cell>
        </row>
        <row r="130">
          <cell r="M130" t="str">
            <v>Contributi per la realizzazione dei passanti ferroviari di Milano e di Torino</v>
          </cell>
          <cell r="V130" t="str">
            <v>22.02</v>
          </cell>
          <cell r="AB130">
            <v>0</v>
          </cell>
        </row>
        <row r="131">
          <cell r="G131">
            <v>7404</v>
          </cell>
          <cell r="M131" t="str">
            <v xml:space="preserve">Contributi per capitale ed interessi derivanti dall'ammortamento dei mutui garantiti dallo Stato contratti per la realizzazione di sistemi ferroviari passanti, di collegamenti ferroviari con aree aeroportuali, espositive ed universitarie, di sistemi di trasporto rapido di massa e di programmi urbani integrati </v>
          </cell>
          <cell r="V131" t="str">
            <v>23.01</v>
          </cell>
          <cell r="AB131">
            <v>0</v>
          </cell>
        </row>
        <row r="132">
          <cell r="M132" t="str">
            <v>Fondo per il finanziamento degli interventi a favore della mobilità ciclistica</v>
          </cell>
          <cell r="V132" t="str">
            <v>22.02</v>
          </cell>
          <cell r="AB132">
            <v>2.4015143500000002</v>
          </cell>
        </row>
        <row r="133">
          <cell r="N133" t="str">
            <v>Spese per la realizzazione delle infrastrutture per la mobilità al servizio del nuovo polo esterno della Fiera di Milano</v>
          </cell>
          <cell r="V133" t="str">
            <v>22.02</v>
          </cell>
          <cell r="AB133">
            <v>8.6925609999999995</v>
          </cell>
        </row>
        <row r="134">
          <cell r="M134" t="str">
            <v xml:space="preserve">Spese per la realizzazione di nuovi approdi per il traghettamento sullo stretto di Messina  </v>
          </cell>
          <cell r="AB134">
            <v>0</v>
          </cell>
        </row>
        <row r="135">
          <cell r="G135">
            <v>7406</v>
          </cell>
          <cell r="M135" t="str">
            <v>Spese per la realizzazione delle infrastrutture per la mobilità  al servizio della fiera di Verona di Foggia e di Padova</v>
          </cell>
          <cell r="AB135">
            <v>3</v>
          </cell>
        </row>
        <row r="136">
          <cell r="G136">
            <v>7407</v>
          </cell>
          <cell r="M136" t="str">
            <v>Spese per la realizzazione delle infrastrutture per  la mobilità al servizio delle Fiera del Levante di Bari</v>
          </cell>
          <cell r="AB136">
            <v>0.96161627000000005</v>
          </cell>
        </row>
        <row r="137">
          <cell r="M137" t="str">
            <v>Spese per la progettazione e l'avvio delle linee metropolitane delle città di Bologna e Torino</v>
          </cell>
          <cell r="AB137">
            <v>0</v>
          </cell>
        </row>
        <row r="138">
          <cell r="J138">
            <v>7534</v>
          </cell>
          <cell r="M138" t="str">
            <v>Metropolitana di Milano - somme da assegnare per il colegamento s.s.11-s.s.233</v>
          </cell>
        </row>
        <row r="139">
          <cell r="K139">
            <v>1241</v>
          </cell>
          <cell r="M139" t="str">
            <v>Manutenzione di mezzi di trasporto per il servizio automobilistico delle amministrazioni centrali dello stato</v>
          </cell>
          <cell r="AB139">
            <v>0.10924844</v>
          </cell>
        </row>
        <row r="140">
          <cell r="M140" t="str">
            <v>Investimenti per l'istituzione e l'esercizio meccanizzato degli schedari inerenti ai servizi della Motorizzazione Civile</v>
          </cell>
          <cell r="V140" t="str">
            <v>21.01</v>
          </cell>
          <cell r="AB140">
            <v>0</v>
          </cell>
        </row>
        <row r="141">
          <cell r="M141" t="str">
            <v>Spese per l'acquisizione delle apparecchiature informatiche relative al procedimento centralizzato della patente di guida</v>
          </cell>
          <cell r="AB141">
            <v>0</v>
          </cell>
        </row>
        <row r="142">
          <cell r="K142">
            <v>7515</v>
          </cell>
          <cell r="M142" t="str">
            <v>Somme da assegnare a RFI per la linea AV/AC Milano - Verona: tratta Treviglio Brescia - II lotto</v>
          </cell>
          <cell r="AB142">
            <v>109.49019651</v>
          </cell>
        </row>
        <row r="143">
          <cell r="M143" t="str">
            <v>Somma da assegnare  per la realizzazione 3 corsia autostrada A4 Quartod'Altino-Villese-Gorizia</v>
          </cell>
          <cell r="AB143">
            <v>0</v>
          </cell>
        </row>
        <row r="144">
          <cell r="J144">
            <v>7537</v>
          </cell>
          <cell r="M144" t="str">
            <v>Somma da assegnare  per la realizzazione della tangenziale estrna est di Milano</v>
          </cell>
          <cell r="AB144">
            <v>28.49</v>
          </cell>
        </row>
        <row r="145">
          <cell r="J145">
            <v>7538</v>
          </cell>
          <cell r="M145" t="str">
            <v>somme da assegnare all'anas per il programma ponti e gallerie stradali, per la sicurezza e per migliorare le condizioni dell'infrastruttura viaria</v>
          </cell>
          <cell r="AB145">
            <v>0</v>
          </cell>
        </row>
        <row r="146">
          <cell r="K146">
            <v>7545</v>
          </cell>
          <cell r="M146" t="str">
            <v>Somma da ssegnare per opere necessarie per l'accessibilità ferroviaria Malpensa-terminal T1 - T2</v>
          </cell>
          <cell r="AB146">
            <v>2.6</v>
          </cell>
        </row>
        <row r="147">
          <cell r="K147">
            <v>7518</v>
          </cell>
          <cell r="M147" t="str">
            <v>Somme da assegnare a RFI per la linea AV/AC Milano - Genova: terzi valico dei Giovi - II lotto</v>
          </cell>
          <cell r="AB147">
            <v>134.33879112</v>
          </cell>
        </row>
        <row r="148">
          <cell r="M148" t="str">
            <v xml:space="preserve">Somme da assegnare al soggetto aggiudicatore, socità di committenza regionale Piemonte per il nodo di Torino e accessibilità ferroviaria </v>
          </cell>
          <cell r="AB148">
            <v>0</v>
          </cell>
        </row>
        <row r="149">
          <cell r="K149">
            <v>7532</v>
          </cell>
          <cell r="M149" t="str">
            <v>Somme da assegnare per la realizzazione della nuova linea ferroviaria Torino - lione</v>
          </cell>
          <cell r="AB149">
            <v>0</v>
          </cell>
        </row>
        <row r="150">
          <cell r="M150" t="str">
            <v xml:space="preserve">Contributo quindicennale a favore dell'ANAS per consentire l'inizio dei lavori relativi alla strada statale n 38 per l'accesso alla Valtelina  </v>
          </cell>
          <cell r="AB150">
            <v>2</v>
          </cell>
        </row>
        <row r="151">
          <cell r="M151" t="str">
            <v>Somma da assegnare all'ANAS per l' intervento "Accessibilità Valtellina"</v>
          </cell>
          <cell r="AB151">
            <v>0</v>
          </cell>
        </row>
        <row r="152">
          <cell r="K152">
            <v>7521</v>
          </cell>
          <cell r="M152" t="str">
            <v>Somme da ssegnare per la realizzazione dell' asse viario quadrilatero Umbria - Marche</v>
          </cell>
          <cell r="AB152">
            <v>8.9612970000000001</v>
          </cell>
        </row>
        <row r="153">
          <cell r="M153" t="str">
            <v>Somme da erogare per il finanziamento di opere e di interventi di particolare interesse locale</v>
          </cell>
          <cell r="AB153">
            <v>0</v>
          </cell>
        </row>
        <row r="154">
          <cell r="M154" t="str">
            <v>Spese per la realizzazione di una campagna di comunicazione volta a diffondere i valori della sicurezza stradale e ad assicurare una adeguata informazione agli utenti</v>
          </cell>
          <cell r="AB154">
            <v>0</v>
          </cell>
        </row>
        <row r="155">
          <cell r="H155">
            <v>7333</v>
          </cell>
          <cell r="M155" t="str">
            <v>Spese per interventi di sicurezza stradale ivi compresi quelli per l'educazione stradale, per la redazione dei piani urbani del traffico e per il Centro di coordinamento per la sicurezza della circolazione stradale. Spese relative alla redazione ed alla attuazione del Piano Nazionale della sicurezza stradale</v>
          </cell>
          <cell r="V155" t="str">
            <v>21.01</v>
          </cell>
          <cell r="AB155">
            <v>2.7100126000000002</v>
          </cell>
        </row>
        <row r="156">
          <cell r="H156">
            <v>7334</v>
          </cell>
          <cell r="M156" t="str">
            <v>Spese per il finanziamento delle attività connesse all'attuazione alla valutazione di efficacia ed all'aggiornamento del piano nazionale della sicurezza stradale</v>
          </cell>
          <cell r="AB156">
            <v>3.3592399500000001</v>
          </cell>
        </row>
        <row r="157">
          <cell r="K157">
            <v>7509</v>
          </cell>
          <cell r="M157" t="str">
            <v>Annualità quindicennali per la realizzazione di un programma di interventi sulla rete stradale nazionale ai fini della sicurezza stradale</v>
          </cell>
          <cell r="AB157">
            <v>0</v>
          </cell>
        </row>
        <row r="158">
          <cell r="H158">
            <v>7336</v>
          </cell>
          <cell r="N158" t="str">
            <v>Annualità quindicennali per gli interventi connessi all'attuazione del Piano Nazionale della sicurezza stradale</v>
          </cell>
          <cell r="V158" t="str">
            <v>22.01</v>
          </cell>
          <cell r="AB158">
            <v>18.839596409999999</v>
          </cell>
        </row>
        <row r="159">
          <cell r="L159">
            <v>7584</v>
          </cell>
          <cell r="M159" t="str">
            <v>Contributi agli investimenti per la sicurezza stradale</v>
          </cell>
          <cell r="AB159">
            <v>1.2523535100000001</v>
          </cell>
        </row>
        <row r="160">
          <cell r="K160">
            <v>7337</v>
          </cell>
          <cell r="M160" t="str">
            <v>Spese per l'acquisto di attrezzature tecniche inerenti la sicurezza stradale</v>
          </cell>
          <cell r="AB160">
            <v>0</v>
          </cell>
        </row>
        <row r="161">
          <cell r="M161" t="str">
            <v>Spese per la raccolta e l'invio dei dati relativi all'incidentalità stradale ai fini dell'aggiornamento degli archivi</v>
          </cell>
          <cell r="AB161">
            <v>0</v>
          </cell>
        </row>
        <row r="162">
          <cell r="H162">
            <v>7187</v>
          </cell>
          <cell r="M162" t="str">
            <v>Annualità quindicennali per l'aggiornamento degli studi e progettazioni relative al recupero ed all'ottimizzazione della navigabilità sulla laguna di Venezia</v>
          </cell>
          <cell r="V162" t="str">
            <v>23.01</v>
          </cell>
          <cell r="AB162">
            <v>24.383498410000001</v>
          </cell>
        </row>
        <row r="163">
          <cell r="M163" t="str">
            <v>Contributo alla Regione Veneta per le opere di salvaguardia della laguna e della città di Venezia</v>
          </cell>
          <cell r="AB163">
            <v>0</v>
          </cell>
        </row>
        <row r="164">
          <cell r="G164">
            <v>7197</v>
          </cell>
          <cell r="M164" t="str">
            <v>Riequilibrio idrogeologico della laguna di Venezia e recupero dei beni di interesse pubblico in fregio all'ambito lagunare</v>
          </cell>
          <cell r="AB164">
            <v>0</v>
          </cell>
        </row>
        <row r="165">
          <cell r="N165" t="str">
            <v>Sgravi contributivi in favore di talune imprese armatoriali</v>
          </cell>
          <cell r="V165" t="str">
            <v>04.03</v>
          </cell>
          <cell r="AB165">
            <v>0</v>
          </cell>
        </row>
        <row r="166">
          <cell r="M166" t="str">
            <v>Somme da assegnare alla Regione Campania per la realizzazione dell'intervento "asse stradale Lioni - Grottaminarda, tratto svincolo di Frigento - svincolo di San Teodoro"</v>
          </cell>
          <cell r="AB166">
            <v>20</v>
          </cell>
        </row>
        <row r="167">
          <cell r="M167" t="str">
            <v>Spese per assicurare la piena funzionalità dei servizi di navigazione aerea da parte dell'ENAV sugli aeroporti di Brindisi, Comiso, Rimini….</v>
          </cell>
          <cell r="AB167">
            <v>0</v>
          </cell>
        </row>
        <row r="168">
          <cell r="L168">
            <v>7539</v>
          </cell>
          <cell r="M168" t="str">
            <v>Somme da assegnare alla Regione Valle d'Aostaper il collegamento ferroviario Piemonte-Valle d'Aosta</v>
          </cell>
          <cell r="AB168">
            <v>5.4</v>
          </cell>
        </row>
        <row r="169">
          <cell r="K169">
            <v>7740</v>
          </cell>
          <cell r="M169" t="str">
            <v>Somme da trasferire all'Ente Nazionale per l'Aviazione Civile</v>
          </cell>
          <cell r="AB169">
            <v>17.820876579999997</v>
          </cell>
        </row>
        <row r="170">
          <cell r="L170">
            <v>7753</v>
          </cell>
          <cell r="M170" t="str">
            <v xml:space="preserve">Somme da destinare alle attività nel settore dell'aeronautica e del trasporto aereo </v>
          </cell>
          <cell r="AB170">
            <v>5.9068709999999998</v>
          </cell>
        </row>
        <row r="171">
          <cell r="N171" t="str">
            <v>Somme da trasferire all'Ente Nazionale per l'Aviazione Civile</v>
          </cell>
          <cell r="V171" t="str">
            <v>04.01</v>
          </cell>
          <cell r="AB171">
            <v>0</v>
          </cell>
        </row>
        <row r="172">
          <cell r="K172">
            <v>1922</v>
          </cell>
          <cell r="M172" t="str">
            <v>Fondo destinato a compensare l'ENAV per i costi sostenuti per garantire la sicurezza ai propri impianti e la sicurezza operativa</v>
          </cell>
          <cell r="AB172">
            <v>30</v>
          </cell>
        </row>
        <row r="173">
          <cell r="I173">
            <v>1923</v>
          </cell>
          <cell r="M173" t="str">
            <v>Spese di natura obbligatoria dell'Ente Nazionale per l' Aviazione Civile</v>
          </cell>
          <cell r="AB173">
            <v>22.835910999999999</v>
          </cell>
        </row>
        <row r="174">
          <cell r="L174">
            <v>1928</v>
          </cell>
          <cell r="M174" t="str">
            <v>Somme da assegnare alla regione Sicilia per la riduzione dei disagi derivanti dalla condizione di insularità e per il diritto alla mobilità anche dei passeggeri non residenti</v>
          </cell>
          <cell r="AB174">
            <v>0.95884899999999995</v>
          </cell>
        </row>
        <row r="175">
          <cell r="M175" t="str">
            <v>Oneri di servizio pubblico relativo a servizi aerei di linea effettuati tra lo scalo Crotone e principale aeroporti nazionali</v>
          </cell>
          <cell r="AB175">
            <v>0</v>
          </cell>
        </row>
        <row r="176">
          <cell r="M176" t="str">
            <v>Spese per la ricerca e la formazione in materia di trasporti</v>
          </cell>
          <cell r="AB176">
            <v>0</v>
          </cell>
        </row>
        <row r="177">
          <cell r="J177">
            <v>7618</v>
          </cell>
          <cell r="M177" t="str">
            <v>Contributo all'Istituto Nazionale per studi ed esperienze di architettura navale (INSEAN) ed al Centro per gli studi di tecnica navale (CETENA) nel quadro della disciplina comunitaria in materia di ricerca e sviluppo</v>
          </cell>
          <cell r="V177" t="str">
            <v>22.01</v>
          </cell>
          <cell r="AB177">
            <v>0.98503941000000006</v>
          </cell>
        </row>
        <row r="178">
          <cell r="M178" t="str">
            <v>Anticipazioni su rate di contributi sul credito navale alle imprese armatoriali</v>
          </cell>
          <cell r="V178" t="str">
            <v>23.01</v>
          </cell>
          <cell r="AB178">
            <v>0</v>
          </cell>
        </row>
        <row r="179">
          <cell r="M179" t="str">
            <v>Contributi alle imprese armatoriali a seguito della rideterminazione di precedenti contributi nella valuta di paesi dell' Unione Europea</v>
          </cell>
          <cell r="AB179">
            <v>0</v>
          </cell>
        </row>
        <row r="180">
          <cell r="L180">
            <v>7750</v>
          </cell>
          <cell r="M180" t="str">
            <v>Spese per il finanziamento delle attività inerenti alla programmazione e realizzazione del sistema integrato denominato Autostrada del Mare</v>
          </cell>
          <cell r="AB180">
            <v>1.3764378100000001</v>
          </cell>
        </row>
        <row r="181">
          <cell r="M181" t="str">
            <v>Contributi per la demolizione delle navi cisterna</v>
          </cell>
          <cell r="AB181">
            <v>8.2912651000000004</v>
          </cell>
        </row>
        <row r="182">
          <cell r="M182" t="str">
            <v>Fondo per il finanziamento del piano nazionale infrastrutturale per la ricarica dei veicoli elettrici</v>
          </cell>
          <cell r="AB182">
            <v>0</v>
          </cell>
        </row>
        <row r="183">
          <cell r="M183" t="str">
            <v>Fondo per favorire l'ammodernamento delle unità navali destinate al trasporto pubblico locale per via marittima fluviale e lacuale</v>
          </cell>
          <cell r="AB183">
            <v>0</v>
          </cell>
        </row>
        <row r="185">
          <cell r="H185">
            <v>7697</v>
          </cell>
          <cell r="M185" t="str">
            <v>Spese di carattere patrimoniale per il potenziamento dei servizi di navigazione lacuale non di competenza delle Regioni</v>
          </cell>
          <cell r="V185" t="str">
            <v>23.01</v>
          </cell>
          <cell r="AB185">
            <v>0</v>
          </cell>
        </row>
        <row r="187">
          <cell r="M187" t="str">
            <v>Spese per la realizzazione del sistema idroviario padano-veneto</v>
          </cell>
          <cell r="V187" t="str">
            <v>21.01</v>
          </cell>
          <cell r="AB187">
            <v>33.705859959999998</v>
          </cell>
        </row>
        <row r="188">
          <cell r="M188" t="str">
            <v>Soome da assegnare per l'esecuzione di interventi volti a rimuovere i rischi di esondazione del fiume Pescara e a ristabilire le condizioni di agibilità del porto-canale di Pescara</v>
          </cell>
          <cell r="AB188">
            <v>0</v>
          </cell>
        </row>
        <row r="189">
          <cell r="M189" t="str">
            <v>Contributi per il miglioramento tecnico-ambientale dei servizi di trasporto pubblico sui laghi d'Iseo e Trasimeno</v>
          </cell>
          <cell r="V189" t="str">
            <v>22.02</v>
          </cell>
          <cell r="AB189">
            <v>0.37381167999999998</v>
          </cell>
        </row>
        <row r="190">
          <cell r="AB190">
            <v>0</v>
          </cell>
        </row>
        <row r="191">
          <cell r="J191">
            <v>7257</v>
          </cell>
          <cell r="M191" t="str">
            <v>Contributo per la realizzazione della piastra portuale di Taranto</v>
          </cell>
          <cell r="AB191">
            <v>0</v>
          </cell>
        </row>
        <row r="192">
          <cell r="J192">
            <v>7258</v>
          </cell>
          <cell r="M192" t="str">
            <v>Fondo per le infrastrutture portuali</v>
          </cell>
          <cell r="AB192">
            <v>2.1422103300000002</v>
          </cell>
        </row>
        <row r="193">
          <cell r="M193" t="str">
            <v>Potenziamento infrastrutture periferiche del Corpo delle Capitanerie di porto</v>
          </cell>
          <cell r="V193" t="str">
            <v>21.01</v>
          </cell>
          <cell r="AB193">
            <v>0</v>
          </cell>
        </row>
        <row r="194">
          <cell r="K194">
            <v>7170</v>
          </cell>
          <cell r="M194" t="str">
            <v>Contributo per le esigenze infrastrutturali delle Capitanerie di Porto</v>
          </cell>
          <cell r="AB194">
            <v>3.9401589999999993E-2</v>
          </cell>
        </row>
        <row r="195">
          <cell r="K195">
            <v>7171</v>
          </cell>
          <cell r="M195" t="str">
            <v xml:space="preserve">Contributo per consentire il potenziamento delle infrastrutture del Corpo delle Capitanerie di Porto </v>
          </cell>
          <cell r="AB195">
            <v>0</v>
          </cell>
        </row>
        <row r="196">
          <cell r="H196">
            <v>1860</v>
          </cell>
          <cell r="M196" t="str">
            <v>Contributi ad iniziative per la promozione del cabotaggio nel Mediterraneo</v>
          </cell>
          <cell r="AB196">
            <v>0</v>
          </cell>
        </row>
        <row r="197">
          <cell r="M197" t="str">
            <v>Adesione al memorandum di Parigi sul controllo delle navi da parte dello Stato del porto p.s.c.</v>
          </cell>
          <cell r="AB197">
            <v>3.1188549999999999E-2</v>
          </cell>
        </row>
        <row r="198">
          <cell r="M198" t="str">
            <v>Contributo ventennale da corrispondere alla società Autostrade S.p.A. per l'ammortamento dei mutui occorrenti per l'avvio della realizzazione della variante di valico autostradale Firenze-Bologna</v>
          </cell>
          <cell r="V198" t="str">
            <v>23.01</v>
          </cell>
          <cell r="AB198">
            <v>0</v>
          </cell>
        </row>
        <row r="199">
          <cell r="H199">
            <v>7485</v>
          </cell>
          <cell r="M199" t="str">
            <v>Contributo da corrispondere alla società Autostrade spa  per l'ammortamento dei mutui occorrenti per la realizzazione del tratto Agliò-Canova e il potenziamento dell'autostrada Firenze-Bologna</v>
          </cell>
          <cell r="V199" t="str">
            <v>23.01</v>
          </cell>
          <cell r="AB199">
            <v>0</v>
          </cell>
        </row>
        <row r="200">
          <cell r="H200">
            <v>7500</v>
          </cell>
          <cell r="M200" t="str">
            <v>Fondo per la realizzazione di interventi in favore del sistema autostradale</v>
          </cell>
          <cell r="V200" t="str">
            <v>23.01</v>
          </cell>
          <cell r="AB200">
            <v>0</v>
          </cell>
        </row>
        <row r="201">
          <cell r="H201">
            <v>1229</v>
          </cell>
          <cell r="M201" t="str">
            <v>Spese per l'attività di studio e controllo dei servizi automobilistici di linea di competenza statale</v>
          </cell>
          <cell r="AB201">
            <v>6.0733230000000006E-2</v>
          </cell>
        </row>
        <row r="202">
          <cell r="H202">
            <v>1329</v>
          </cell>
          <cell r="M202" t="str">
            <v>Somme assegnate alla consulta dell'autotrasporto</v>
          </cell>
          <cell r="AB202">
            <v>9.1280000000000007E-3</v>
          </cell>
        </row>
        <row r="203">
          <cell r="H203">
            <v>1227</v>
          </cell>
          <cell r="M203" t="str">
            <v>Somme destinate a garantire la sicurezza del sistema ferroviario nazionale da attibuire all' Agenzia Nazionale per la sicurezza delle ferrovie</v>
          </cell>
          <cell r="AB203">
            <v>4.8098510000000001</v>
          </cell>
        </row>
        <row r="204">
          <cell r="L204">
            <v>1681</v>
          </cell>
          <cell r="M204" t="str">
            <v>Spese connesse alla vigilanza sulla navigazione marittima ed interna, sui cantieri navali ...</v>
          </cell>
          <cell r="AB204">
            <v>5.5020699999999995E-3</v>
          </cell>
        </row>
        <row r="205">
          <cell r="H205">
            <v>7346</v>
          </cell>
          <cell r="M205" t="str">
            <v>Somma da erogarsi a cura del Commissario del Governo nella regione Friuli-Venezia Giulia per l'esecuzione di opere pubbliche, comprese marittime e portuali</v>
          </cell>
          <cell r="V205" t="str">
            <v>21.01</v>
          </cell>
          <cell r="AB205">
            <v>1.9182629899999999</v>
          </cell>
        </row>
        <row r="206">
          <cell r="J206">
            <v>7489</v>
          </cell>
          <cell r="M206" t="str">
            <v>Contributi trentacinquennali per l'esecuzione di opere stradali di interesse di Enti locali</v>
          </cell>
          <cell r="V206" t="str">
            <v>22.02</v>
          </cell>
          <cell r="AB206">
            <v>3.2294990000000003E-2</v>
          </cell>
        </row>
        <row r="207">
          <cell r="H207">
            <v>7490</v>
          </cell>
          <cell r="M207" t="str">
            <v>Contributi trentacinquennali a favore di enti locali per l'esecuzione di opere stradali</v>
          </cell>
          <cell r="V207" t="str">
            <v>22.02</v>
          </cell>
          <cell r="AB207">
            <v>9.06531E-3</v>
          </cell>
        </row>
        <row r="208">
          <cell r="L208">
            <v>7493</v>
          </cell>
          <cell r="M208" t="str">
            <v>Somme da sassegnare agli enti locali per il miglioramento della viabilità</v>
          </cell>
          <cell r="AB208">
            <v>6.9137539999999997E-2</v>
          </cell>
        </row>
        <row r="210">
          <cell r="M210" t="str">
            <v xml:space="preserve">Contributo quindicennale per il completamento e l'ottimizzazione della Torino Milano con la viabilità locale </v>
          </cell>
          <cell r="AB210">
            <v>0</v>
          </cell>
        </row>
        <row r="211">
          <cell r="F211" t="str">
            <v>AGG.1</v>
          </cell>
          <cell r="M211" t="str">
            <v>Organi politici e funzionamento del Gabinetto e degli uffici di diretta collaborazione all'opera del Ministro</v>
          </cell>
        </row>
        <row r="240">
          <cell r="AA240">
            <v>10.441347109999999</v>
          </cell>
        </row>
        <row r="268">
          <cell r="AA268">
            <v>25.285437749999996</v>
          </cell>
        </row>
        <row r="269">
          <cell r="M269" t="str">
            <v>Direzione generale per le dighe le infrastrutture idriche ed elettriche</v>
          </cell>
        </row>
        <row r="275">
          <cell r="F275" t="str">
            <v>AGG.200</v>
          </cell>
          <cell r="AA275">
            <v>6.4457529899999999</v>
          </cell>
        </row>
        <row r="276">
          <cell r="F276" t="str">
            <v>AGG.201</v>
          </cell>
          <cell r="M276" t="str">
            <v>Direzione generale per le dighe le infrastrutture idriche ed elettriche</v>
          </cell>
        </row>
        <row r="279">
          <cell r="AA279">
            <v>2.0412E-2</v>
          </cell>
        </row>
        <row r="280">
          <cell r="F280" t="str">
            <v>AGG.202</v>
          </cell>
          <cell r="M280" t="str">
            <v>DIPARTIMENTO PER LE INFRASTRUTTURE, I SISTEMI INFORMATIVI E STATISTICI</v>
          </cell>
        </row>
        <row r="286">
          <cell r="AA286">
            <v>15.76128707</v>
          </cell>
        </row>
        <row r="287">
          <cell r="M287" t="str">
            <v>DIPARTIMENTO PER LE INFRASTRUTTURE, I SISTEMI INFORMATIVI E STATISTICI</v>
          </cell>
        </row>
        <row r="288">
          <cell r="F288" t="str">
            <v>AGG203</v>
          </cell>
        </row>
        <row r="289">
          <cell r="AA289">
            <v>0</v>
          </cell>
        </row>
        <row r="290">
          <cell r="F290" t="str">
            <v>AGG.100</v>
          </cell>
          <cell r="M290" t="str">
            <v>DIPARTIMENTO PER LE INFRASTRUTTURE, I SISTEMI INFORMATIVI E STATISTICI</v>
          </cell>
        </row>
        <row r="324">
          <cell r="AA324">
            <v>4.9930148600000006</v>
          </cell>
        </row>
        <row r="325">
          <cell r="F325" t="str">
            <v>AGG.101</v>
          </cell>
          <cell r="M325" t="str">
            <v xml:space="preserve">Dipartimento per le infrastrutture stradali l'edilizia e la regolazione dei lavori pubblici </v>
          </cell>
        </row>
        <row r="330">
          <cell r="AA330">
            <v>0</v>
          </cell>
        </row>
        <row r="332">
          <cell r="F332" t="str">
            <v>AGG.300</v>
          </cell>
          <cell r="M332" t="str">
            <v>Direzione Generale per lo sviluppo del territorio</v>
          </cell>
        </row>
        <row r="338">
          <cell r="AA338">
            <v>0</v>
          </cell>
        </row>
        <row r="340">
          <cell r="F340" t="str">
            <v>AGG.301</v>
          </cell>
          <cell r="M340" t="str">
            <v>Direzione Generale per lo sviluppo del territorio</v>
          </cell>
        </row>
        <row r="343">
          <cell r="AA343">
            <v>0</v>
          </cell>
        </row>
        <row r="345">
          <cell r="F345" t="str">
            <v>AGG.302</v>
          </cell>
          <cell r="M345" t="str">
            <v>DIREZIONE GENERALE PER LE INFRASTRUTTURE FERROVIARIE PORTUALI ED AEROPORTUALI</v>
          </cell>
        </row>
        <row r="349">
          <cell r="AA349">
            <v>0</v>
          </cell>
        </row>
        <row r="351">
          <cell r="F351" t="str">
            <v>AGG.303</v>
          </cell>
          <cell r="M351" t="str">
            <v>DIREZIONE GENERALE PER LE INFRASTRUTTURE FERROVIARIE PORTUALI ED AEROPORTUALI - dir gen per l'interoperabilità del sistema ferroviario transeuropeo</v>
          </cell>
        </row>
        <row r="354">
          <cell r="AA354">
            <v>0</v>
          </cell>
        </row>
        <row r="356">
          <cell r="F356" t="str">
            <v>AGG.204</v>
          </cell>
          <cell r="M356" t="str">
            <v>Direzione Generale per le infrastrutture stradali</v>
          </cell>
        </row>
        <row r="359">
          <cell r="AA359">
            <v>6.7204899999999998E-2</v>
          </cell>
        </row>
        <row r="360">
          <cell r="F360" t="str">
            <v>AGG.102</v>
          </cell>
          <cell r="M360" t="str">
            <v>Consiglio Superiore dei Lavori Pubblici</v>
          </cell>
        </row>
        <row r="368">
          <cell r="AA368">
            <v>4.5555218699999998</v>
          </cell>
        </row>
        <row r="369">
          <cell r="F369" t="str">
            <v>AGG.103</v>
          </cell>
          <cell r="M369" t="str">
            <v>Consiglio Superiore dei Lavori Pubblici</v>
          </cell>
        </row>
        <row r="372">
          <cell r="AA372">
            <v>2.680132E-2</v>
          </cell>
        </row>
        <row r="374">
          <cell r="F374" t="str">
            <v>AGG.104</v>
          </cell>
          <cell r="M374" t="str">
            <v xml:space="preserve">Dipartimento per i trasporti </v>
          </cell>
        </row>
        <row r="401">
          <cell r="AA401">
            <v>109.80815905000001</v>
          </cell>
        </row>
        <row r="403">
          <cell r="F403" t="str">
            <v>AGG.105</v>
          </cell>
          <cell r="M403" t="str">
            <v>DIPARTIMENTO PER LA NAVIGAZIONE MARITTIMA ED AEREA</v>
          </cell>
        </row>
        <row r="418">
          <cell r="AA418">
            <v>0.23904481</v>
          </cell>
        </row>
        <row r="419">
          <cell r="M419" t="str">
            <v>Rimborsi agli autotrasportatori sulle quote versate per l'iscrizione all'Albo e per errati versamenti</v>
          </cell>
          <cell r="AB419">
            <v>4.5723999999999999E-3</v>
          </cell>
        </row>
        <row r="430">
          <cell r="AA430">
            <v>0.54639971999999992</v>
          </cell>
        </row>
        <row r="461">
          <cell r="F461" t="str">
            <v>AGG.13</v>
          </cell>
        </row>
        <row r="462">
          <cell r="AA462">
            <v>9.64833608</v>
          </cell>
        </row>
        <row r="463">
          <cell r="E463" t="str">
            <v>Navigazione e trasporto marittimo e aereo</v>
          </cell>
        </row>
        <row r="490">
          <cell r="AA490">
            <v>4.0864810299999998</v>
          </cell>
        </row>
        <row r="492">
          <cell r="F492" t="str">
            <v>AGG.15</v>
          </cell>
        </row>
        <row r="494">
          <cell r="AA494">
            <v>0</v>
          </cell>
        </row>
        <row r="495">
          <cell r="AA495">
            <v>67.455160579999998</v>
          </cell>
        </row>
        <row r="503">
          <cell r="AA503">
            <v>0</v>
          </cell>
        </row>
        <row r="509">
          <cell r="AA509">
            <v>19.040969759999999</v>
          </cell>
        </row>
        <row r="516">
          <cell r="AA516">
            <v>0</v>
          </cell>
        </row>
        <row r="523">
          <cell r="AA523">
            <v>0</v>
          </cell>
        </row>
        <row r="524">
          <cell r="AB524">
            <v>0</v>
          </cell>
        </row>
        <row r="529">
          <cell r="M529" t="str">
            <v>Organi politici e funzionamento del Gabinetto e degli uffici di diretta collaborazione all'opera del Ministro</v>
          </cell>
        </row>
        <row r="532">
          <cell r="M532" t="str">
            <v>Informatica di servizio</v>
          </cell>
        </row>
        <row r="538">
          <cell r="AA538">
            <v>2.2663864999999999</v>
          </cell>
        </row>
        <row r="551">
          <cell r="F551" t="str">
            <v>AGG.31</v>
          </cell>
        </row>
        <row r="554">
          <cell r="AA554">
            <v>0</v>
          </cell>
        </row>
        <row r="556">
          <cell r="F556" t="str">
            <v>AGG.34</v>
          </cell>
          <cell r="M556" t="str">
            <v>Servizio sistemi informativi</v>
          </cell>
        </row>
        <row r="566">
          <cell r="AA566">
            <v>0</v>
          </cell>
        </row>
        <row r="568">
          <cell r="AA568">
            <v>683.81130867000013</v>
          </cell>
        </row>
        <row r="631">
          <cell r="F631" t="str">
            <v>AGG.36</v>
          </cell>
          <cell r="AA631">
            <v>7.5802040000000002</v>
          </cell>
        </row>
        <row r="634">
          <cell r="AA634">
            <v>3.1777275500000002</v>
          </cell>
        </row>
        <row r="646">
          <cell r="AA646">
            <v>51.133185359999999</v>
          </cell>
        </row>
        <row r="661">
          <cell r="F661" t="str">
            <v>AGG.4</v>
          </cell>
          <cell r="N661" t="str">
            <v>Coordinamento dello sviluppo del territorio, politiche del personale e affari generali</v>
          </cell>
          <cell r="AA661">
            <v>175.75232427000003</v>
          </cell>
        </row>
        <row r="700">
          <cell r="AA700">
            <v>28.080426570000007</v>
          </cell>
        </row>
        <row r="701">
          <cell r="N701" t="str">
            <v>Coordinamento dello sviluppo del territorio, politiche del personale e affari generali</v>
          </cell>
        </row>
        <row r="741">
          <cell r="AA741">
            <v>32.592942710000003</v>
          </cell>
        </row>
        <row r="746">
          <cell r="AA746">
            <v>0.30854984999999996</v>
          </cell>
        </row>
        <row r="753">
          <cell r="AA753">
            <v>0</v>
          </cell>
        </row>
        <row r="756">
          <cell r="F756" t="str">
            <v>AGG.43</v>
          </cell>
          <cell r="AA756">
            <v>0</v>
          </cell>
        </row>
        <row r="760">
          <cell r="AA760">
            <v>0</v>
          </cell>
        </row>
        <row r="761">
          <cell r="M761" t="str">
            <v>Spese di missione e rimborso spese di trasporto ai membri estranei al ministero</v>
          </cell>
          <cell r="AB761">
            <v>0</v>
          </cell>
        </row>
        <row r="762">
          <cell r="H762">
            <v>2613</v>
          </cell>
          <cell r="M762" t="str">
            <v>Spese per il funzionamento e rimborso spese di trasporo ai membri estranei al Ministero</v>
          </cell>
          <cell r="AB762">
            <v>0.98227450000000005</v>
          </cell>
        </row>
        <row r="763">
          <cell r="H763">
            <v>2358</v>
          </cell>
          <cell r="M763" t="str">
            <v>Spese per l'assistenza econ. e sanit. in favore di stranieri, per trasporto di ammalati stranieri fino alla frontiera e di Italiani che rimpatriano per cure</v>
          </cell>
          <cell r="AB763">
            <v>0</v>
          </cell>
        </row>
        <row r="764">
          <cell r="G764">
            <v>7253</v>
          </cell>
          <cell r="M764" t="str">
            <v>Somma da erogare al comune di Molfetta per la realizzazione dei lavori di completamento e di raccordo della diga foranea</v>
          </cell>
          <cell r="AB764">
            <v>5.7160000000000002</v>
          </cell>
        </row>
        <row r="765">
          <cell r="M765" t="str">
            <v>Contributo al comune di Milano per il potenziamento del trasporto pubblico locale connesso all' evento Expo</v>
          </cell>
          <cell r="AB765">
            <v>0</v>
          </cell>
        </row>
        <row r="766">
          <cell r="K766">
            <v>7255</v>
          </cell>
          <cell r="M766" t="str">
            <v>Assegnazioni alle provimce delle regioni a statuto ordinario per la manutenzione della rete viaria</v>
          </cell>
          <cell r="AB766">
            <v>172.94098606999998</v>
          </cell>
        </row>
        <row r="767">
          <cell r="G767">
            <v>2675</v>
          </cell>
          <cell r="M767" t="str">
            <v>Rimborso ai contravventori di somme indebitamente o irregolarmente versate per infrazioni alle norme sulla circolazione stradale….</v>
          </cell>
          <cell r="V767" t="str">
            <v>10.03</v>
          </cell>
          <cell r="AB767">
            <v>0.51645700000000005</v>
          </cell>
        </row>
        <row r="768">
          <cell r="K768">
            <v>2730</v>
          </cell>
          <cell r="M768" t="str">
            <v>Spese per assicurazioni deli automezzi, natanti ed aeromobili della polizia di stato</v>
          </cell>
          <cell r="AB768">
            <v>8.2799578199999999</v>
          </cell>
        </row>
        <row r="769">
          <cell r="H769">
            <v>7238</v>
          </cell>
          <cell r="N769" t="str">
            <v>Contributi erariali a favore degli Enti locali titolari di contratti di Servizio di Pubblico Trasporto</v>
          </cell>
          <cell r="V769" t="str">
            <v>22.02</v>
          </cell>
          <cell r="AB769">
            <v>0</v>
          </cell>
        </row>
        <row r="770">
          <cell r="H770">
            <v>2553</v>
          </cell>
          <cell r="M770" t="str">
            <v>Spese per utenze casermaggio noleggio e trasporto mobili</v>
          </cell>
          <cell r="AB770">
            <v>16.713811140000001</v>
          </cell>
        </row>
        <row r="771">
          <cell r="L771">
            <v>2561</v>
          </cell>
          <cell r="M771" t="str">
            <v>Spese per utenze casermaggio noleggio e trasporto mobili</v>
          </cell>
          <cell r="AB771">
            <v>19.597886559999999</v>
          </cell>
        </row>
        <row r="772">
          <cell r="H772">
            <v>2705</v>
          </cell>
          <cell r="M772" t="str">
            <v>spese per utenze casermaggio noleggio e trasporto mobili</v>
          </cell>
          <cell r="AB772">
            <v>0.99435820999999991</v>
          </cell>
        </row>
        <row r="773">
          <cell r="L773">
            <v>2706</v>
          </cell>
          <cell r="M773" t="str">
            <v>spese per utenze casermaggio noleggio e trasporto mobili</v>
          </cell>
          <cell r="AB773">
            <v>0.94318150000000001</v>
          </cell>
        </row>
        <row r="774">
          <cell r="L774">
            <v>2707</v>
          </cell>
          <cell r="M774" t="str">
            <v>spese per utenze casermaggio noleggio e trasporto mobili</v>
          </cell>
          <cell r="AB774">
            <v>0.93352484000000002</v>
          </cell>
        </row>
        <row r="775">
          <cell r="K775">
            <v>1330</v>
          </cell>
          <cell r="M775" t="str">
            <v>somme da trasferire ai comuni del sedime aeroportuale in relazione all'addizionale comunale sui diritti d'imbarco dei passeggeri sugli aeromobili</v>
          </cell>
          <cell r="AB775">
            <v>6.9272169200000002</v>
          </cell>
        </row>
        <row r="776">
          <cell r="L776">
            <v>1383</v>
          </cell>
          <cell r="M776" t="str">
            <v>Contributo a favore delle province e delle città metropolitane per la viabilità e l'edilizia scolastica</v>
          </cell>
          <cell r="AB776">
            <v>463.42271088000001</v>
          </cell>
        </row>
        <row r="777">
          <cell r="L777">
            <v>1985</v>
          </cell>
          <cell r="M777" t="str">
            <v>Gestione degli aeromobili, dei mezzi per la componente aerea dei vigili del fuoco</v>
          </cell>
          <cell r="AB777">
            <v>3.3283680000000003E-2</v>
          </cell>
        </row>
        <row r="778">
          <cell r="K778">
            <v>1987</v>
          </cell>
          <cell r="M778" t="str">
            <v>Fondo per la gestione e la funzionalità della flotta aerea anincendio</v>
          </cell>
          <cell r="AB778">
            <v>85.276114509999999</v>
          </cell>
        </row>
        <row r="779">
          <cell r="G779">
            <v>2762</v>
          </cell>
          <cell r="M779" t="str">
            <v>Acquisto manutenzione gestione di strumenti per l'accertamento del tasso alcolimetrico di conducenti di veicolo</v>
          </cell>
          <cell r="AB779">
            <v>0.39156118000000001</v>
          </cell>
        </row>
        <row r="780">
          <cell r="L780">
            <v>2763</v>
          </cell>
          <cell r="M780" t="str">
            <v>Acquisto manutenzione gestione di strumenti per l'accertamento del tasso alcolimetrico di conducenti di veicolo</v>
          </cell>
          <cell r="AB780">
            <v>7.0137970000000008E-2</v>
          </cell>
        </row>
        <row r="781">
          <cell r="M781" t="str">
            <v>Acquisto impianti armamenti attrezzature ed automezzi</v>
          </cell>
          <cell r="AB781">
            <v>0</v>
          </cell>
        </row>
        <row r="782">
          <cell r="H782">
            <v>7300</v>
          </cell>
          <cell r="AB782">
            <v>0.27421972999999999</v>
          </cell>
        </row>
        <row r="783">
          <cell r="L783">
            <v>7456</v>
          </cell>
          <cell r="M783" t="str">
            <v>Acquisto impianti armamenti attrezzature ed automezzi</v>
          </cell>
          <cell r="AB783">
            <v>111.97389204000001</v>
          </cell>
        </row>
        <row r="784">
          <cell r="L784">
            <v>7457</v>
          </cell>
          <cell r="M784" t="str">
            <v>Acquisto impianti armamenti attrezzature ed automezzi</v>
          </cell>
          <cell r="AB784">
            <v>0.32527515999999995</v>
          </cell>
        </row>
        <row r="785">
          <cell r="L785">
            <v>1819</v>
          </cell>
          <cell r="M785" t="str">
            <v>Spese di trasporto di materiali di pronto intervento</v>
          </cell>
          <cell r="AB785">
            <v>0.30454532000000001</v>
          </cell>
        </row>
        <row r="786">
          <cell r="G786">
            <v>1904</v>
          </cell>
          <cell r="M786" t="str">
            <v>Spese per il funzionamento di comitati e il rimborso delle spese di trasporto ai membri estranei al Ministero</v>
          </cell>
          <cell r="AB786">
            <v>0.16218187000000001</v>
          </cell>
        </row>
        <row r="787">
          <cell r="L787">
            <v>1909</v>
          </cell>
          <cell r="M787" t="str">
            <v>Spese per il funzionamento di comitati e il rimborso delle spese di trasporto ai membri estranei al Ministero</v>
          </cell>
          <cell r="AB787">
            <v>6.5324980000000005E-2</v>
          </cell>
        </row>
        <row r="788">
          <cell r="G788">
            <v>7325</v>
          </cell>
          <cell r="M788" t="str">
            <v>Acquisto di impianti automezzi materiali ed attrezzature per i vigili del fuoco</v>
          </cell>
          <cell r="AB788">
            <v>62.851468670000003</v>
          </cell>
        </row>
        <row r="789">
          <cell r="M789" t="str">
            <v>Acquisto di unità navali natanti automezzi e supporti per il servizio portuale il servizio sommozzatori e l'attività di soccorso in ambiente acquatico</v>
          </cell>
          <cell r="AB789">
            <v>0</v>
          </cell>
        </row>
        <row r="790">
          <cell r="M790" t="str">
            <v>Contributo straordinario in favore della provincia di Bergamo per il potenziamento della rete stradale provinciale di accesso al Comune di "Sotto il monte Giovanni XXIII"</v>
          </cell>
          <cell r="V790" t="str">
            <v>22.02</v>
          </cell>
          <cell r="AB790">
            <v>0</v>
          </cell>
        </row>
        <row r="791">
          <cell r="H791">
            <v>1540</v>
          </cell>
          <cell r="M791" t="str">
            <v>Somma da corrispondere all'impresa F.S. S.p.A. per i servizi offerti  in relazione ai contratti di servizio e di programma</v>
          </cell>
          <cell r="V791" t="str">
            <v>06.01</v>
          </cell>
          <cell r="AB791">
            <v>93.891251199999999</v>
          </cell>
        </row>
        <row r="792">
          <cell r="J792">
            <v>1268</v>
          </cell>
          <cell r="M792" t="str">
            <v>Spese per il funzionamento comprese le indennità di missione ed il rimborso spese di trasporto ai membri estranei all'amministrazione finanziaria.</v>
          </cell>
          <cell r="AB792">
            <v>15.854876189999999</v>
          </cell>
        </row>
        <row r="793">
          <cell r="K793">
            <v>2640</v>
          </cell>
          <cell r="M793" t="str">
            <v>Spese per il funzionamento comprese le indennità di missione ed il rimborso spese di trasporto ai membri estranei all'amministrazione del tesoro.</v>
          </cell>
          <cell r="AB793">
            <v>0</v>
          </cell>
        </row>
        <row r="794">
          <cell r="M794" t="str">
            <v xml:space="preserve">Rimborso spese di trasporto ai membri estranei all' Amministrazione </v>
          </cell>
          <cell r="AB794">
            <v>0</v>
          </cell>
        </row>
        <row r="795">
          <cell r="M795" t="str">
            <v>Spese per il funzionamento compresi i gettoni di presenza e le indennità di missione ed il rimborso spese di trasporto ai membri estranei all'Avvocatura dello Stato.</v>
          </cell>
          <cell r="AB795">
            <v>3.3423620000000001E-2</v>
          </cell>
        </row>
        <row r="796">
          <cell r="M796" t="str">
            <v>Somma da corrispondere all'ENAV S.P.A. per il pagamento dei servizi resi in condizioni di non remunerazione diretta dei costi in applicazione del contratto di servizio</v>
          </cell>
          <cell r="AB796">
            <v>0</v>
          </cell>
        </row>
        <row r="797">
          <cell r="K797">
            <v>1541</v>
          </cell>
          <cell r="M797" t="str">
            <v>Somma da corrispondere all'impresa F.S. S.p.A., o a società dalla stessa controllate, per obblighi di esercizio dell'infrastruttura noché all'obbligo di servizio pubblico via mare tra terminali ferroviari</v>
          </cell>
          <cell r="AB797">
            <v>975.55679099999998</v>
          </cell>
        </row>
        <row r="798">
          <cell r="H798">
            <v>1542</v>
          </cell>
          <cell r="N798" t="str">
            <v>Somma da corrispondere all'impresa F.S. S.p.A, e a società dalla stessa controllate, per obblighi tariffari e di servizio per il trasporto viaggiatori di interesse nazionale</v>
          </cell>
          <cell r="V798" t="str">
            <v>06.01</v>
          </cell>
          <cell r="AB798">
            <v>42.108842969999998</v>
          </cell>
        </row>
        <row r="799">
          <cell r="K799">
            <v>1543</v>
          </cell>
          <cell r="M799" t="str">
            <v>Somme all'impresa Ferrovie dello Stato S.P.A. o a Società  dalla stessa controllate in relazione agli obblighi tariffari e di servizio per il trasporto merci</v>
          </cell>
          <cell r="AB799">
            <v>0</v>
          </cell>
        </row>
        <row r="800">
          <cell r="M800" t="str">
            <v>Somma da assegnare alla Società Trenitalia per i contratti di servizio ferroviari anno 2011 con le Regioni a statuto ordinario</v>
          </cell>
          <cell r="AB800">
            <v>0</v>
          </cell>
        </row>
        <row r="801">
          <cell r="K801">
            <v>2139</v>
          </cell>
          <cell r="M801" t="str">
            <v xml:space="preserve">Somme da trasferire alla presidenza del consiglio dei ministri per elargizioni alle famiglie delle vittime del disastro ferroviario di Andria-Corato del 12/7/16 </v>
          </cell>
          <cell r="AB801">
            <v>0</v>
          </cell>
        </row>
        <row r="802">
          <cell r="M802" t="str">
            <v>somma da assegnare all' autorità di regolazione dei trasporti</v>
          </cell>
          <cell r="AB802">
            <v>0</v>
          </cell>
        </row>
        <row r="803">
          <cell r="M803" t="str">
            <v>Somma da erogare all' ANAS per operazioni finanziarie attivate per la realizzazione di opere stradali</v>
          </cell>
          <cell r="AB803">
            <v>0</v>
          </cell>
        </row>
        <row r="805">
          <cell r="K805">
            <v>1587</v>
          </cell>
          <cell r="M805" t="str">
            <v>Contributo per la copertura del disavanzo del fondo pensioni per il personale delle Ferrovie dello Stato S.p.A.</v>
          </cell>
          <cell r="AB805">
            <v>4100</v>
          </cell>
        </row>
        <row r="806">
          <cell r="M806" t="str">
            <v>Fondo per la concessione di incentivi alla mobilità territoriale, l'erogazione di indennità di trasferta</v>
          </cell>
          <cell r="AB806">
            <v>0</v>
          </cell>
        </row>
        <row r="807">
          <cell r="H807">
            <v>1723</v>
          </cell>
          <cell r="M807" t="str">
            <v>Spese per il funzionamento dell'Agenzia Nazionale per la sicurezza del volo</v>
          </cell>
          <cell r="V807" t="str">
            <v>04.01</v>
          </cell>
          <cell r="AB807">
            <v>4.4420010000000003</v>
          </cell>
        </row>
        <row r="808">
          <cell r="M808" t="str">
            <v xml:space="preserve">Sovvenzioni ristrutturazione alle Società di Servizi Marittimi </v>
          </cell>
          <cell r="AB808">
            <v>0</v>
          </cell>
        </row>
        <row r="809">
          <cell r="I809">
            <v>1725</v>
          </cell>
          <cell r="M809" t="str">
            <v>Spese dell'Agenzia Nazionale per la Sicurezza del Volo</v>
          </cell>
          <cell r="AB809">
            <v>0</v>
          </cell>
        </row>
        <row r="810">
          <cell r="L810">
            <v>4210</v>
          </cell>
          <cell r="M810" t="str">
            <v>Sussidi alle famiglie del personale deceduto per incidenti di volo</v>
          </cell>
          <cell r="AB810">
            <v>7.1910000000000003E-3</v>
          </cell>
        </row>
        <row r="812">
          <cell r="L812">
            <v>2222</v>
          </cell>
          <cell r="M812" t="str">
            <v>Somma per il pagamento degli interessi conseguenti all' assunzione da parte dello stato della garanzia sulle obbligazioni emesse da ISPA per la realizzazione del sistema AV/AC</v>
          </cell>
          <cell r="AB812">
            <v>464.18028817999999</v>
          </cell>
        </row>
        <row r="813">
          <cell r="H813">
            <v>7848</v>
          </cell>
          <cell r="M813" t="str">
            <v>Spese per l'adeguamento della componente aeronavale della G. di F. ai compiti di polizia economica e della sicurezza pubblica in mare</v>
          </cell>
          <cell r="AB813">
            <v>9.2641994600000004</v>
          </cell>
        </row>
        <row r="814">
          <cell r="M814" t="str">
            <v xml:space="preserve">Somma da versare all'entrata del bilancio per i crediti d'imposta destinati al settore dell'autotrasporto </v>
          </cell>
          <cell r="AB814">
            <v>0</v>
          </cell>
        </row>
        <row r="815">
          <cell r="H815">
            <v>7832</v>
          </cell>
          <cell r="M815" t="str">
            <v>Spese per l'adeguamento della componente aeronavale della G. di F. ai compiti di polizia economica e della sicurezza pubblica in mare</v>
          </cell>
          <cell r="AB815">
            <v>1.9290160900000002</v>
          </cell>
        </row>
        <row r="816">
          <cell r="I816">
            <v>7849</v>
          </cell>
          <cell r="M816" t="str">
            <v>Contributo per l'ammodernamento  e realizzazione della flotta del Corpo della Guardia di Finanza</v>
          </cell>
          <cell r="AB816">
            <v>21.810632930000001</v>
          </cell>
        </row>
        <row r="817">
          <cell r="L817">
            <v>7851</v>
          </cell>
          <cell r="M817" t="str">
            <v>Contributo per l'ammodernamento  e realizzazione della flotta anche veicolare del Corpo della Guardia di Finanza</v>
          </cell>
          <cell r="AB817">
            <v>16.539401099999999</v>
          </cell>
        </row>
        <row r="818">
          <cell r="M818" t="str">
            <v>Interessi compresi nelle rate di ammortamento dei mutui contratti per il finanziamento di ulteriori oneri derivanti dall'applicazione del contratto nazionale degli autoferrotranvieri</v>
          </cell>
          <cell r="V818" t="str">
            <v>09.01</v>
          </cell>
          <cell r="AB818">
            <v>0</v>
          </cell>
        </row>
        <row r="820">
          <cell r="H820">
            <v>7833</v>
          </cell>
          <cell r="M820" t="str">
            <v>Contributo quindicennale per l'ammodernamento della flotta del Corpo della Guardia di Finanza</v>
          </cell>
          <cell r="AB820">
            <v>14.611977720000001</v>
          </cell>
        </row>
        <row r="821">
          <cell r="K821">
            <v>7837</v>
          </cell>
          <cell r="M821" t="str">
            <v>Contributo per l'ammodernamento della flotta, anche veicolare, del Corpo della Guardia di Finanza</v>
          </cell>
          <cell r="AB821">
            <v>13.34270804</v>
          </cell>
        </row>
        <row r="822">
          <cell r="L822">
            <v>9511</v>
          </cell>
          <cell r="M822" t="str">
            <v>Quote di capitale comprese nelle annualità quindicennali dovute per la realizzazione di interventi per grandi opere infrastrutturali nelle aree depresse del territorio nazionale</v>
          </cell>
          <cell r="AB822">
            <v>1.67060461</v>
          </cell>
        </row>
        <row r="823">
          <cell r="H823">
            <v>2304</v>
          </cell>
          <cell r="M823" t="str">
            <v>Rimborso alla Cassa depositi e prestiti della quota interessi delle rate di ammortamento relative a  mutui contratti nel settore delle metropolitane</v>
          </cell>
          <cell r="V823" t="str">
            <v>09.01</v>
          </cell>
          <cell r="AB823">
            <v>7.6488521299999999</v>
          </cell>
        </row>
        <row r="824">
          <cell r="K824">
            <v>2305</v>
          </cell>
          <cell r="M824" t="str">
            <v>Rimborso alla Cassa depositi e prestiti della quota interessi delle rate di ammortamento relative ai mutui contratti nel settore delle opere stradali</v>
          </cell>
          <cell r="AB824">
            <v>7.6100406700000001</v>
          </cell>
        </row>
        <row r="825">
          <cell r="K825">
            <v>7786</v>
          </cell>
          <cell r="M825" t="str">
            <v xml:space="preserve">Somma da versare all'entrata del bilancio dello stato per i crediti d'imposta fruiti dai rivenditori di veicoli nuovi </v>
          </cell>
          <cell r="AB825">
            <v>0</v>
          </cell>
        </row>
        <row r="826">
          <cell r="H826">
            <v>2760</v>
          </cell>
          <cell r="M826" t="str">
            <v>Rimborso alle Regioni dei minori introiti realizzati dalle stesse per effetto della riduzione degli importi delle tasse automobilistiche</v>
          </cell>
          <cell r="V826" t="str">
            <v>04.02</v>
          </cell>
          <cell r="AB826">
            <v>3.28471</v>
          </cell>
        </row>
        <row r="827">
          <cell r="K827">
            <v>2798</v>
          </cell>
          <cell r="M827" t="str">
            <v xml:space="preserve">Somma da versare alla Valle D' Aaosta per i servizi di trasporto ferroviari </v>
          </cell>
          <cell r="AB827">
            <v>144.80000000000001</v>
          </cell>
        </row>
        <row r="828">
          <cell r="M828" t="str">
            <v xml:space="preserve">Rimborsi alle regioni del minor gettito irap connesso all'esclusione della base imponibile dei crediti d'imposta agli autotrasportatori per l'accisa su gasolio </v>
          </cell>
          <cell r="AB828">
            <v>0</v>
          </cell>
        </row>
        <row r="829">
          <cell r="G829">
            <v>2802</v>
          </cell>
          <cell r="M829" t="str">
            <v>Somme da erogare alle Regioni a statuto ordinario a titolo di compartecipazione al gettito dell'accisa sul gasolio per autotrazione</v>
          </cell>
          <cell r="AB829">
            <v>0</v>
          </cell>
        </row>
        <row r="830">
          <cell r="G830">
            <v>2125</v>
          </cell>
          <cell r="M830" t="str">
            <v>Indennità mensile e rimborso dei biglietti aerei ai rappresentanti italiani in seno al Parlamento Europeo</v>
          </cell>
          <cell r="AB830">
            <v>0.2552393</v>
          </cell>
        </row>
        <row r="831">
          <cell r="G831">
            <v>7792</v>
          </cell>
          <cell r="M831" t="str">
            <v xml:space="preserve">Somma da riversare all'entrata del bilancio dello Stato per i crediti di imposta fruiti dalle imprese costruttrici o importatrici e dai venditori per il rinnovo del parco autocarri circolante </v>
          </cell>
          <cell r="AB831">
            <v>0</v>
          </cell>
        </row>
        <row r="832">
          <cell r="M832" t="str">
            <v xml:space="preserve">Somme da erogare all'ANAS a titolo di corrispettivi per le attività ed i servizi resi </v>
          </cell>
          <cell r="AB832">
            <v>0</v>
          </cell>
        </row>
        <row r="833">
          <cell r="I833">
            <v>1872</v>
          </cell>
          <cell r="M833" t="str">
            <v>Somme da erogare all'ANAS per il pagamento degli interessi compresi nelle rate attivate per l realizzazione di opere sradali</v>
          </cell>
          <cell r="AB833">
            <v>0</v>
          </cell>
        </row>
        <row r="834">
          <cell r="V834" t="str">
            <v>04.02</v>
          </cell>
        </row>
        <row r="835">
          <cell r="H835">
            <v>2871</v>
          </cell>
          <cell r="N835" t="str">
            <v>Somma da erogare alla Gestione Commissariale del Fondo Gestione Istituti Contrattuali Lavoratori Portuali in Liquidazione per gli interventi nel settore marittimo</v>
          </cell>
          <cell r="V835" t="str">
            <v>06.01</v>
          </cell>
          <cell r="AB835">
            <v>0</v>
          </cell>
        </row>
        <row r="836">
          <cell r="K836">
            <v>3109</v>
          </cell>
          <cell r="M836" t="str">
            <v>Rimborso alla Cassa dei depositi e prestiti della quota interessi delle rate di ammortamento relative ai mutui contratti per il ripiano deficit trasporti</v>
          </cell>
          <cell r="AB836">
            <v>25.367420320000001</v>
          </cell>
        </row>
        <row r="837">
          <cell r="H837">
            <v>3816</v>
          </cell>
          <cell r="M837" t="str">
            <v>Rimborso parziale dell'accisa sulla benzina e sui gpl per autovetture in servizio pubblico di piazza, compresi i motoscafi in servizio analogo e quelli lacuali per il servizio pubblico da banchina per il trasporto delle persone</v>
          </cell>
          <cell r="V837" t="str">
            <v>10.01</v>
          </cell>
          <cell r="AB837">
            <v>10.620506369999999</v>
          </cell>
        </row>
        <row r="838">
          <cell r="H838">
            <v>3820</v>
          </cell>
          <cell r="M838" t="str">
            <v>Restituzione anche mediante compensazione in sede dei versamenti unitari, degli oneri gravanti sugli autotrasportatori di merci per effetto degli incrementi di accisa sul gasolio per autotrazione</v>
          </cell>
          <cell r="V838" t="str">
            <v>06.01</v>
          </cell>
          <cell r="AB838">
            <v>1284.2638045699998</v>
          </cell>
        </row>
        <row r="839">
          <cell r="M839" t="str">
            <v>Somme da versare a compensazione del minor gettito derivante dalla deduzione di spese sostenute dalle imprese di autotrasporto per conto terzi</v>
          </cell>
          <cell r="AB839">
            <v>0</v>
          </cell>
        </row>
        <row r="840">
          <cell r="H840">
            <v>4275</v>
          </cell>
          <cell r="M840" t="str">
            <v>Indumenti speciali da lavoro, di bordo, di volo e per conduttori di automezzi</v>
          </cell>
          <cell r="AB840">
            <v>4.1307380699999996</v>
          </cell>
        </row>
        <row r="841">
          <cell r="L841">
            <v>4284</v>
          </cell>
          <cell r="M841" t="str">
            <v>Indumenti speciali da lavoro, di bordo, di volo e per conduttori di automezzi</v>
          </cell>
          <cell r="AB841">
            <v>1.2407319999999999</v>
          </cell>
        </row>
        <row r="842">
          <cell r="H842">
            <v>4282</v>
          </cell>
          <cell r="M842" t="str">
            <v>Indumenti speciali da lavoro, di bordo, di volo e per conduttori di automezzi</v>
          </cell>
          <cell r="AB842">
            <v>7.7465380199999991</v>
          </cell>
        </row>
        <row r="843">
          <cell r="M843" t="str">
            <v>Fondo per il miglioramento dei veicoli adibiti al trasporto degli ammalati e dei feriti effettuato dagli enti di assistenza e pronto soccorso</v>
          </cell>
          <cell r="AB843">
            <v>0</v>
          </cell>
        </row>
        <row r="844">
          <cell r="I844">
            <v>2232</v>
          </cell>
          <cell r="M844" t="str">
            <v>Somma da erogare per il pagamento della quota interessi sui mutui contratti per la ricapitalizzazione della società FINCANTIERI-CANTIERI NAVALI ITALIANI S.p.A.</v>
          </cell>
          <cell r="AB844">
            <v>0</v>
          </cell>
        </row>
        <row r="845">
          <cell r="M845" t="str">
            <v>Somma da erogare per il pagamento degli interessi per l'ammortamento de mutui contratti dalle Regioni per gli investimenti nel settore del trasporto pubblico locale</v>
          </cell>
          <cell r="AB845">
            <v>0</v>
          </cell>
        </row>
        <row r="846">
          <cell r="I846">
            <v>2237</v>
          </cell>
          <cell r="M846" t="str">
            <v xml:space="preserve">Somma da erogare per il pagamento della quota interessi dei mutui contratti per la sostituzione del parco autoveicoli </v>
          </cell>
          <cell r="AB846">
            <v>0.10551658</v>
          </cell>
        </row>
        <row r="847">
          <cell r="K847">
            <v>9573</v>
          </cell>
          <cell r="M847" t="str">
            <v xml:space="preserve">Somma da erogare per il pagamento della quota capitale dei mutui contratti per la sostituzione del parco autoveicoli </v>
          </cell>
          <cell r="AB847">
            <v>0.14678034000000001</v>
          </cell>
        </row>
        <row r="848">
          <cell r="I848">
            <v>2239</v>
          </cell>
          <cell r="M848" t="str">
            <v>Somma da erogare per il pagamento della quota interessi dei mutui quindicennali contratti nell'ambito degli interventi per la risoluzione dei problemi di viabilità dell'area centrale veneta</v>
          </cell>
          <cell r="AB848">
            <v>8.7148669999999998E-2</v>
          </cell>
        </row>
        <row r="849">
          <cell r="I849">
            <v>9575</v>
          </cell>
          <cell r="M849" t="str">
            <v>Somma da erogare per il pagamento della quota capitale dei mutui quindicennali contratti nell'ambito degli interventi per la risoluzione dei problemi di viabilità dell'area centrale veneta</v>
          </cell>
          <cell r="AB849">
            <v>3.3487574599999999</v>
          </cell>
        </row>
        <row r="850">
          <cell r="M850" t="str">
            <v>Restituzione mediante compensazione delle somme versate nel periodo d'imposta 2005 a titolo di contributo al servizio sanitario nazionale sui premi di assicurazione per la responsabilità civile per i danni derivanti dalla circolazione dei veicoli a motore adibiti a trasporto merci</v>
          </cell>
          <cell r="AB850">
            <v>0</v>
          </cell>
        </row>
        <row r="851">
          <cell r="H851">
            <v>3862</v>
          </cell>
          <cell r="M851" t="str">
            <v>Somma da riversare all'entrata del bilancio dello Stato per i crediti di imposta fruiti dalle imprese costruttrici o importatrici di autoveicoli nuovi in relazione ai contributi previsti come incentivi per la rottamazione</v>
          </cell>
          <cell r="V851" t="str">
            <v>06.01</v>
          </cell>
          <cell r="AB851">
            <v>9.7750000000000004</v>
          </cell>
        </row>
        <row r="853">
          <cell r="N853" t="str">
            <v>Somma da versare per la costruzione del fondo centrale di garanzia per il credito navale</v>
          </cell>
          <cell r="V853" t="str">
            <v>23.01</v>
          </cell>
          <cell r="AB853">
            <v>0</v>
          </cell>
        </row>
        <row r="854">
          <cell r="M854" t="str">
            <v>Somma da erogare per la ricapitalizzazione della società FINCANTIERI-CANTIERI NAVALI ITALIANI S.p.A.</v>
          </cell>
          <cell r="V854" t="str">
            <v>31.04</v>
          </cell>
          <cell r="AB854">
            <v>0</v>
          </cell>
        </row>
        <row r="855">
          <cell r="I855">
            <v>9568</v>
          </cell>
          <cell r="M855" t="str">
            <v>Somma da erogare per il pagamento della quota capitale sui mutui contratti per la ricapitalizzazionedella società FINCANTIERI-CANTIERI NAVALI ITALIANI S.p.A.</v>
          </cell>
          <cell r="AB855">
            <v>0</v>
          </cell>
        </row>
        <row r="856">
          <cell r="I856">
            <v>7517</v>
          </cell>
          <cell r="M856" t="str">
            <v xml:space="preserve">Contributi quindicennali alla Regione Sicilia per la definizione di rapporti finanziari relativi alle imposte sulle assicurazioni rc auto </v>
          </cell>
          <cell r="AB856">
            <v>86</v>
          </cell>
        </row>
        <row r="857">
          <cell r="G857">
            <v>7365</v>
          </cell>
          <cell r="M857" t="str">
            <v>Somma da corrispondere all'ANAS in conseguenza delle presa in carico dei tratti stradali dismessi dalle Regioni</v>
          </cell>
          <cell r="AB857">
            <v>0</v>
          </cell>
        </row>
        <row r="858">
          <cell r="M858" t="str">
            <v xml:space="preserve">Somma da assegnare per la liquidazione dei rimborsi iva ai soggetti passivi che fino alla data del 13 settembre 2006 hanno effettuato nell'esercizio di impresa acquisti o importazioni di beni e servizi relativi a mezzi di trasporto e relatvi carburanti </v>
          </cell>
          <cell r="AB858">
            <v>0</v>
          </cell>
        </row>
        <row r="859">
          <cell r="I859">
            <v>1418</v>
          </cell>
          <cell r="M859" t="str">
            <v>Spese per il trasporto delle monete in euro e per il ritiro delle monete in lire</v>
          </cell>
          <cell r="AB859">
            <v>0.88721780000000006</v>
          </cell>
        </row>
        <row r="860">
          <cell r="L860">
            <v>9604</v>
          </cell>
          <cell r="M860" t="str">
            <v>Rimborso alla Cassa depositi e Prestiti della quota di capitale  delle rate di amortamento relative ai mutui contratti per il ripiano deficit dei trasporti</v>
          </cell>
          <cell r="AB860">
            <v>16.198715960000001</v>
          </cell>
        </row>
        <row r="861">
          <cell r="M861" t="str">
            <v>Concorso nel pagamento delle annualità di ammortamento dei mutui contratti dai Comuni, dai Consorzi pubblici per i servizi di trasporto e dalle società a prevalente capitale pubblico con la Cassa depositi e prestiti, per la realizzazione degli interventi relativi a linee metropolitane anche con sistemi innovativi e a parcheggi</v>
          </cell>
          <cell r="V861" t="str">
            <v>22.02</v>
          </cell>
          <cell r="AB861">
            <v>0</v>
          </cell>
        </row>
        <row r="862">
          <cell r="M862" t="str">
            <v>Annualità quindicennali per la prosecuzione degli interventi relativi alla viabilità nella provincia di Trieste</v>
          </cell>
          <cell r="AB862">
            <v>0</v>
          </cell>
        </row>
        <row r="863">
          <cell r="H863">
            <v>7122</v>
          </cell>
          <cell r="M863" t="str">
            <v>Contributi in conto impianti da corrispondere all' impresa F.S.  S.p.A. per la realizzazione di un programma di investimenti per lo sviluppo e ammodernamento delle infrastrutture ferroviarie</v>
          </cell>
          <cell r="V863" t="str">
            <v>23.02</v>
          </cell>
          <cell r="AB863">
            <v>2662.5107831599998</v>
          </cell>
        </row>
        <row r="864">
          <cell r="H864">
            <v>7123</v>
          </cell>
          <cell r="M864" t="str">
            <v>Contributi in conto impianti da corrispondere all' impresa F.S.  S.p.A. per la realizzazione di opere specifiche</v>
          </cell>
          <cell r="V864" t="str">
            <v>23.02</v>
          </cell>
          <cell r="AB864">
            <v>1.7409380000000001</v>
          </cell>
        </row>
        <row r="865">
          <cell r="K865">
            <v>7124</v>
          </cell>
          <cell r="M865" t="str">
            <v xml:space="preserve">Contributi concessi a Ferrovie dello Stato per la prosecuzione degli interventi relativi al sistema di alta velocità /alta capacità e per il finanziamento delle attività preliminari per la realizzazione delle linee Milano Genova e Milano Verona incluso il nodo di Verona </v>
          </cell>
          <cell r="AB865">
            <v>600</v>
          </cell>
        </row>
        <row r="866">
          <cell r="M866" t="str">
            <v>Oneri per capitale ed interessi per l'ammortamento dei mutui contratti dalle Regioni per gli investimenti nel settore del trasporto pubblico locale</v>
          </cell>
          <cell r="V866" t="str">
            <v>23.02</v>
          </cell>
          <cell r="AB866">
            <v>0</v>
          </cell>
        </row>
        <row r="867">
          <cell r="M867" t="str">
            <v>Somma da erogare per il pagamento della quota capitale per l'ammortamento dei mutui contratti dalle Regioni per gli investimenti nel settore del trasporto pubblico locale</v>
          </cell>
          <cell r="AB867">
            <v>0</v>
          </cell>
        </row>
        <row r="868">
          <cell r="M868" t="str">
            <v>Annualità quindicennali per l'ammortamento di mutui contratti dalla Regione Veneto nell'ambito degli interventi per la risoluzione dei problemi di viabilità dell'area centrale veneta</v>
          </cell>
          <cell r="AB868">
            <v>0</v>
          </cell>
        </row>
        <row r="869">
          <cell r="M869" t="str">
            <v>Somma da versare alla contabilità speciale n.1201 per il reintegro dell'anticipazione di tesoreria concessa in favore di Alitalia Linee Aeree Italiane S.p.A.</v>
          </cell>
          <cell r="AB869">
            <v>0</v>
          </cell>
        </row>
        <row r="870">
          <cell r="J870">
            <v>7290</v>
          </cell>
          <cell r="M870" t="str">
            <v>Somma da assegare al comune di Roma per il piano di rientro finanziaro derivante dall'introito dell'addizionale commissariale sui diritti di imbarco dei passeggeri in partenza dagli aeroporti di Roma</v>
          </cell>
          <cell r="V870" t="str">
            <v>22.02</v>
          </cell>
          <cell r="AB870">
            <v>72.070012579999997</v>
          </cell>
        </row>
        <row r="871">
          <cell r="M871" t="str">
            <v>Contributo per le operazioni effettuate dalle Regioni, dagli Enti locali e dai gestori di servizi di pubblica utilità per la sostituzione del parco autoveicoli a propulsione tradizionale con altre tipologie di autoveicoli a minimo impatto ambientale</v>
          </cell>
          <cell r="V871" t="str">
            <v>22.02</v>
          </cell>
          <cell r="AB871">
            <v>0</v>
          </cell>
        </row>
        <row r="872">
          <cell r="H872">
            <v>7350</v>
          </cell>
          <cell r="M872" t="str">
            <v>Annualità quindicennali per la prosecuzione degli interventi per la realizzazione di opere funzionali al progetto Malpensa 2000</v>
          </cell>
          <cell r="V872" t="str">
            <v>22.02</v>
          </cell>
          <cell r="AB872">
            <v>0</v>
          </cell>
        </row>
        <row r="873">
          <cell r="J873">
            <v>2863</v>
          </cell>
          <cell r="M873" t="str">
            <v>Rimborso alle Regioni Lombardia e Piemonte degli oneri sostenuti per assicurare la vendita di carburanti a prezzo ridotto nelle zone confinanti con la Svizzera</v>
          </cell>
          <cell r="AB873">
            <v>19.087261139999999</v>
          </cell>
        </row>
        <row r="874">
          <cell r="M874" t="str">
            <v>Rimborso alle Regioni degli oneri sostenuti per assicurare la vendita di carburanti a prezzo ridotto nelle zone di confine</v>
          </cell>
          <cell r="AB874">
            <v>0</v>
          </cell>
        </row>
        <row r="876">
          <cell r="L876">
            <v>7554</v>
          </cell>
          <cell r="M876" t="str">
            <v>Contributi erariali a favore degli Enti locali titolari di contratti di servizio di pubblico trasporto</v>
          </cell>
          <cell r="AB876">
            <v>1.05790579</v>
          </cell>
        </row>
        <row r="877">
          <cell r="M877" t="str">
            <v>Fondo per il finanziamento del trasporto pubblico locale, anche ferroviario, nelle Regioni a statuto ordinario</v>
          </cell>
          <cell r="AB877">
            <v>0</v>
          </cell>
        </row>
        <row r="878">
          <cell r="H878">
            <v>7575</v>
          </cell>
          <cell r="M878" t="str">
            <v>Annualità quindicennali all'I.G.E.D. per il riequilibrio delle situazioni contabili dele compagnie e gruppi portuali nonché a sostegno del processo di trasformazione e di sviluppo dei porti</v>
          </cell>
          <cell r="V878" t="str">
            <v>23.02</v>
          </cell>
          <cell r="AB878">
            <v>0</v>
          </cell>
        </row>
        <row r="880">
          <cell r="M880" t="str">
            <v>Fondo da ripartire per gli oneri derivanti dall'acquisto di titoli emessi dalla Società Alitalia Linee Aeree S.p.A.</v>
          </cell>
          <cell r="AB880">
            <v>0</v>
          </cell>
        </row>
        <row r="881">
          <cell r="M881" t="str">
            <v>Quote di capitale comprese nelle rate di ammortamento dei mutui contratti e da contrarre dalle  F.S.  S.p.A.</v>
          </cell>
          <cell r="V881" t="str">
            <v>61.03</v>
          </cell>
          <cell r="AB881">
            <v>0</v>
          </cell>
        </row>
        <row r="882">
          <cell r="M882" t="str">
            <v>Quote di capitale comprese nelle rate di ammortamento dei mutui contratti per il finanziamento di ulteriori oneri derivanti dall'applicazione del Contratto Nazionale degli Autoferrotranvieri</v>
          </cell>
          <cell r="V882" t="str">
            <v>61.03</v>
          </cell>
          <cell r="AB882">
            <v>0</v>
          </cell>
        </row>
        <row r="883">
          <cell r="G883">
            <v>9554</v>
          </cell>
          <cell r="M883" t="str">
            <v>Rimborso alla Cassa depositi e prestiti della quota capitale delle rate di ammortamento relative a  mutui contratti nel settore delle metropolitane</v>
          </cell>
          <cell r="V883" t="str">
            <v>61.03</v>
          </cell>
          <cell r="AB883">
            <v>4.0206871499999997</v>
          </cell>
        </row>
        <row r="884">
          <cell r="M884" t="str">
            <v>Fondo per gli investimenti del gruppo Ferrovie dello Stato S.p.A.</v>
          </cell>
          <cell r="AB884">
            <v>0</v>
          </cell>
        </row>
        <row r="885">
          <cell r="M885" t="str">
            <v>Contributi in conto impianti da corrispondere all'ANAS per la realizzazione di un programma di investimenti per lo sviluppo e l'ammodernamento delle infrastrutture</v>
          </cell>
          <cell r="AB885">
            <v>0</v>
          </cell>
        </row>
        <row r="886">
          <cell r="I886">
            <v>7374</v>
          </cell>
          <cell r="M886" t="str">
            <v xml:space="preserve">Somma da erogare all' ANAS per la realizzazione di opere stradali </v>
          </cell>
          <cell r="AB886">
            <v>0</v>
          </cell>
        </row>
        <row r="887">
          <cell r="G887">
            <v>1663</v>
          </cell>
          <cell r="M887" t="str">
            <v xml:space="preserve">Rimborso alle Casse Mutue marittime Tirrena Adriatica e Mediterranea per gli infortuni e le malattie </v>
          </cell>
          <cell r="AB887">
            <v>0</v>
          </cell>
        </row>
        <row r="888">
          <cell r="M888" t="str">
            <v xml:space="preserve">Somme da destinare all'Istituto Poligrafico e Zecca dello Stato per il ripianamento dei debiti relativi alle forniture di targhe per auto e moto, patenti di guida e carte di identità  </v>
          </cell>
          <cell r="AB888">
            <v>0</v>
          </cell>
        </row>
        <row r="889">
          <cell r="M889" t="str">
            <v>Fondo per il miglioramento dell'efficienza energetica e la riduzione delle emissioni ambientali delle autovetture da noleggio</v>
          </cell>
          <cell r="AB889">
            <v>0</v>
          </cell>
        </row>
        <row r="890">
          <cell r="M890" t="str">
            <v>Fondo per gli interventi finalizzati a promuovere l'utilizzo di gpl e metano per autotrazione</v>
          </cell>
          <cell r="AB890">
            <v>0</v>
          </cell>
        </row>
        <row r="891">
          <cell r="K891">
            <v>9555</v>
          </cell>
          <cell r="M891" t="str">
            <v>Rimborso alla Cassa depositi e prestiti della quota capitale delle rate di ammortamento relative ai mutui contratti nel settore delle opere stradali</v>
          </cell>
          <cell r="AB891">
            <v>4.6210770500000002</v>
          </cell>
        </row>
        <row r="892">
          <cell r="V892" t="str">
            <v>02.02</v>
          </cell>
        </row>
        <row r="894">
          <cell r="L894">
            <v>4246</v>
          </cell>
          <cell r="M894" t="str">
            <v>Manutenzione acquisto e conservazione mezzi</v>
          </cell>
          <cell r="AB894">
            <v>129.06054301</v>
          </cell>
        </row>
        <row r="895">
          <cell r="L895">
            <v>4270</v>
          </cell>
          <cell r="M895" t="str">
            <v>Manutenzione acquisto e conservazione mezzi</v>
          </cell>
          <cell r="AB895">
            <v>0.65364299999999997</v>
          </cell>
        </row>
        <row r="896">
          <cell r="L896">
            <v>4271</v>
          </cell>
          <cell r="M896" t="str">
            <v>Manutenzione acquisto e conservazione mezzi</v>
          </cell>
          <cell r="AB896">
            <v>10.465782000000001</v>
          </cell>
        </row>
        <row r="897">
          <cell r="L897">
            <v>4272</v>
          </cell>
          <cell r="M897" t="str">
            <v>Manutenzione acquisto e conservazione mezzi</v>
          </cell>
          <cell r="AB897">
            <v>2.2791239999999999</v>
          </cell>
        </row>
        <row r="898">
          <cell r="I898">
            <v>4536</v>
          </cell>
          <cell r="M898" t="str">
            <v>Manutenzione acquisto e conservazione mezzi</v>
          </cell>
          <cell r="AB898">
            <v>67.47130306999999</v>
          </cell>
        </row>
        <row r="899">
          <cell r="L899">
            <v>4535</v>
          </cell>
          <cell r="M899" t="str">
            <v>Manutenzione acquisto e conservazione mezzi</v>
          </cell>
          <cell r="AB899">
            <v>0.24726744000000001</v>
          </cell>
        </row>
        <row r="900">
          <cell r="L900">
            <v>4538</v>
          </cell>
          <cell r="M900" t="str">
            <v>Manutenzione acquisto e conservazione mezzi</v>
          </cell>
          <cell r="AB900">
            <v>7.13991899</v>
          </cell>
        </row>
        <row r="901">
          <cell r="L901">
            <v>4539</v>
          </cell>
          <cell r="M901" t="str">
            <v>Manutenzione acquisto e conservazione mezzi</v>
          </cell>
          <cell r="AB901">
            <v>17.690829820000001</v>
          </cell>
        </row>
        <row r="902">
          <cell r="L902">
            <v>4540</v>
          </cell>
          <cell r="M902" t="str">
            <v>Manutenzione acquisto e conservazione mezzi</v>
          </cell>
          <cell r="AB902">
            <v>12.905050359999999</v>
          </cell>
        </row>
        <row r="903">
          <cell r="H903">
            <v>1253</v>
          </cell>
          <cell r="M903" t="str">
            <v>Anticipazioni agli Enti e fondo scorta per le navi</v>
          </cell>
          <cell r="AB903">
            <v>122</v>
          </cell>
        </row>
        <row r="904">
          <cell r="H904">
            <v>1322</v>
          </cell>
          <cell r="M904" t="str">
            <v>Spese costruzione di mezzi impianti e sistemi</v>
          </cell>
          <cell r="AB904">
            <v>12.78737591</v>
          </cell>
        </row>
        <row r="905">
          <cell r="H905">
            <v>1320</v>
          </cell>
          <cell r="M905" t="str">
            <v xml:space="preserve">Spese per la componente navale delle Forze Armate </v>
          </cell>
          <cell r="AB905">
            <v>0</v>
          </cell>
        </row>
        <row r="906">
          <cell r="K906">
            <v>7121</v>
          </cell>
          <cell r="M906" t="str">
            <v xml:space="preserve">Spese per la componente navale delle Forze Armate </v>
          </cell>
          <cell r="AB906">
            <v>2.3532316800000004</v>
          </cell>
        </row>
        <row r="907">
          <cell r="L907">
            <v>7966</v>
          </cell>
          <cell r="M907" t="str">
            <v>Spese per l'acquisto dei mezzi di trasporto del corpo forestale dello stato</v>
          </cell>
          <cell r="AB907">
            <v>0.22435323000000001</v>
          </cell>
        </row>
        <row r="908">
          <cell r="L908">
            <v>7935</v>
          </cell>
          <cell r="M908" t="str">
            <v>Spese per l'acquisto dei mezzi di trasporto del corpo forestale dello stato</v>
          </cell>
          <cell r="AB908">
            <v>0.17886062999999999</v>
          </cell>
        </row>
        <row r="909">
          <cell r="K909">
            <v>7122</v>
          </cell>
          <cell r="M909" t="str">
            <v>Spese costruzione di mezzi impianti e sistemi</v>
          </cell>
          <cell r="AB909">
            <v>14.82036016</v>
          </cell>
        </row>
        <row r="910">
          <cell r="L910">
            <v>2894</v>
          </cell>
          <cell r="M910" t="str">
            <v>Manutenzione ed esercizio mezzi di trasporto del corpo forestale dello statao</v>
          </cell>
          <cell r="AB910">
            <v>1.3587041799999999</v>
          </cell>
        </row>
        <row r="911">
          <cell r="L911">
            <v>2895</v>
          </cell>
          <cell r="M911" t="str">
            <v>Manutenzione ed esercizio mezzi di trasporto del corpo forestale dello statao</v>
          </cell>
          <cell r="AB911">
            <v>1.3392934399999998</v>
          </cell>
        </row>
        <row r="912">
          <cell r="L912">
            <v>2942</v>
          </cell>
          <cell r="M912" t="str">
            <v>Manutenzione ed esercizio mezzi di trasporto del corpo forestale dello statao</v>
          </cell>
          <cell r="AB912">
            <v>0.81748337000000004</v>
          </cell>
        </row>
        <row r="913">
          <cell r="L913">
            <v>2975</v>
          </cell>
          <cell r="M913" t="str">
            <v>Manutenzione ed esercizio mezzi di trasporto del corpo forestale dello statao</v>
          </cell>
          <cell r="AB913">
            <v>0.62547052000000003</v>
          </cell>
        </row>
        <row r="914">
          <cell r="H914">
            <v>4383</v>
          </cell>
          <cell r="AB914">
            <v>58.845403450000006</v>
          </cell>
        </row>
        <row r="915">
          <cell r="L915">
            <v>4384</v>
          </cell>
          <cell r="M915" t="str">
            <v>Manutenzione acquisto e conservazione mezzi</v>
          </cell>
          <cell r="AB915">
            <v>0.34277236</v>
          </cell>
        </row>
        <row r="916">
          <cell r="L916">
            <v>4385</v>
          </cell>
          <cell r="M916" t="str">
            <v>Manutenzione acquisto e conservazione mezzi</v>
          </cell>
          <cell r="AB916">
            <v>1.1477447700000001</v>
          </cell>
        </row>
        <row r="917">
          <cell r="L917">
            <v>4386</v>
          </cell>
          <cell r="M917" t="str">
            <v>Manutenzione acquisto e conservazione mezzi</v>
          </cell>
          <cell r="AB917">
            <v>7.0231628499999994</v>
          </cell>
        </row>
        <row r="918">
          <cell r="L918">
            <v>7766</v>
          </cell>
          <cell r="M918" t="str">
            <v>Spese per il potenziamento  relativo ai mezzi</v>
          </cell>
          <cell r="AB918">
            <v>2.5735823</v>
          </cell>
        </row>
        <row r="919">
          <cell r="L919">
            <v>7768</v>
          </cell>
          <cell r="M919" t="str">
            <v>Spese per il potenziamento  relativo ai mezzi</v>
          </cell>
          <cell r="AB919">
            <v>4.5593889999999998E-2</v>
          </cell>
        </row>
        <row r="920">
          <cell r="L920">
            <v>7770</v>
          </cell>
          <cell r="M920" t="str">
            <v>Spese per impianti relativi a tutti i settori della componente terrestre, navale, aerea connesse alle missioni internazionali</v>
          </cell>
          <cell r="AB920">
            <v>1.68325E-2</v>
          </cell>
        </row>
        <row r="921">
          <cell r="L921">
            <v>7930</v>
          </cell>
          <cell r="M921" t="str">
            <v>Spese per acquistoe e manutenzione di mezzi aerei e terrestri del corpo forestale dello stato</v>
          </cell>
          <cell r="AB921">
            <v>1.1797944899999999</v>
          </cell>
        </row>
        <row r="922">
          <cell r="H922">
            <v>4476</v>
          </cell>
          <cell r="M922" t="str">
            <v>Manutenzione acquisto e conservazione mezzi</v>
          </cell>
          <cell r="AB922">
            <v>0</v>
          </cell>
        </row>
        <row r="923">
          <cell r="F923" t="str">
            <v>AGG.40</v>
          </cell>
          <cell r="N923" t="str">
            <v>Spese per la ricerca scientifica inerente all'Assistenza al volo</v>
          </cell>
          <cell r="AA923">
            <v>37.572815869999999</v>
          </cell>
        </row>
        <row r="928">
          <cell r="M928" t="str">
            <v xml:space="preserve">Spese per l'approvvigionamento, la manutenzione, la revisione, la riparazione, la sostituzione e l'aggiornamento degli impianti relativi all'assistenza al volo per il traffico aereo civile - spese per il servizio meteorologico - manutenzione di opere demaniali e infrastrutture connesse con i servizi del traffico aereo civile </v>
          </cell>
          <cell r="AA928">
            <v>6.0491617</v>
          </cell>
        </row>
        <row r="931">
          <cell r="F931" t="str">
            <v>AGG.41</v>
          </cell>
        </row>
        <row r="934">
          <cell r="F934" t="str">
            <v>AGG.42</v>
          </cell>
          <cell r="M934" t="str">
            <v>Fornitura ed installazione di apparecchiature per l'assistenza al volo e per il controllo al traffico aereo civile</v>
          </cell>
          <cell r="AA934">
            <v>0</v>
          </cell>
        </row>
      </sheetData>
      <sheetData sheetId="1"/>
      <sheetData sheetId="2"/>
      <sheetData sheetId="3"/>
      <sheetData sheetId="4">
        <row r="8">
          <cell r="I8">
            <v>0</v>
          </cell>
          <cell r="J8">
            <v>437.19827149000002</v>
          </cell>
          <cell r="K8">
            <v>437.19827149000002</v>
          </cell>
          <cell r="L8">
            <v>0</v>
          </cell>
          <cell r="M8">
            <v>437.19827149000002</v>
          </cell>
          <cell r="N8">
            <v>437.19827149000002</v>
          </cell>
          <cell r="O8">
            <v>0</v>
          </cell>
          <cell r="P8">
            <v>0</v>
          </cell>
          <cell r="Q8">
            <v>0</v>
          </cell>
          <cell r="R8">
            <v>0</v>
          </cell>
          <cell r="S8">
            <v>0</v>
          </cell>
          <cell r="T8">
            <v>0</v>
          </cell>
        </row>
        <row r="18">
          <cell r="I18">
            <v>0</v>
          </cell>
          <cell r="J18">
            <v>3264.2517211599998</v>
          </cell>
          <cell r="K18">
            <v>3264.2517211599998</v>
          </cell>
          <cell r="L18">
            <v>0</v>
          </cell>
          <cell r="M18">
            <v>3264.2517211599998</v>
          </cell>
          <cell r="N18">
            <v>3264.2517211599998</v>
          </cell>
          <cell r="O18">
            <v>0</v>
          </cell>
          <cell r="P18">
            <v>0</v>
          </cell>
          <cell r="Q18">
            <v>0</v>
          </cell>
          <cell r="R18">
            <v>0</v>
          </cell>
          <cell r="S18">
            <v>0</v>
          </cell>
          <cell r="T18">
            <v>0</v>
          </cell>
        </row>
        <row r="25">
          <cell r="I25">
            <v>0</v>
          </cell>
          <cell r="J25">
            <v>77.496038209999995</v>
          </cell>
          <cell r="K25">
            <v>77.496038209999995</v>
          </cell>
          <cell r="L25">
            <v>0</v>
          </cell>
          <cell r="M25">
            <v>0.81330285000000002</v>
          </cell>
          <cell r="N25">
            <v>0.81330285000000002</v>
          </cell>
          <cell r="O25">
            <v>0</v>
          </cell>
          <cell r="P25">
            <v>4.3630195599999997</v>
          </cell>
          <cell r="Q25">
            <v>4.3630195599999997</v>
          </cell>
          <cell r="R25">
            <v>0</v>
          </cell>
          <cell r="S25">
            <v>72.319715799999997</v>
          </cell>
          <cell r="T25">
            <v>72.319715799999997</v>
          </cell>
        </row>
        <row r="32">
          <cell r="I32">
            <v>0</v>
          </cell>
          <cell r="J32">
            <v>189.76032729000002</v>
          </cell>
          <cell r="K32">
            <v>189.76032729000002</v>
          </cell>
          <cell r="L32">
            <v>0</v>
          </cell>
          <cell r="M32">
            <v>9.9745321100000019</v>
          </cell>
          <cell r="N32">
            <v>9.9745321100000019</v>
          </cell>
          <cell r="O32">
            <v>0</v>
          </cell>
          <cell r="P32">
            <v>179.78579518000001</v>
          </cell>
          <cell r="Q32">
            <v>179.78579518000001</v>
          </cell>
          <cell r="R32">
            <v>0</v>
          </cell>
          <cell r="S32">
            <v>0</v>
          </cell>
          <cell r="T32">
            <v>0</v>
          </cell>
        </row>
        <row r="46">
          <cell r="I46">
            <v>0</v>
          </cell>
          <cell r="J46">
            <v>4.0206871499999997</v>
          </cell>
          <cell r="K46">
            <v>4.0206871499999997</v>
          </cell>
          <cell r="L46">
            <v>0</v>
          </cell>
          <cell r="M46">
            <v>0</v>
          </cell>
          <cell r="N46">
            <v>0</v>
          </cell>
          <cell r="O46">
            <v>0</v>
          </cell>
          <cell r="P46">
            <v>4.0206871499999997</v>
          </cell>
          <cell r="Q46">
            <v>4.0206871499999997</v>
          </cell>
          <cell r="R46">
            <v>0</v>
          </cell>
          <cell r="S46">
            <v>0</v>
          </cell>
          <cell r="T46">
            <v>0</v>
          </cell>
        </row>
        <row r="51">
          <cell r="I51">
            <v>0</v>
          </cell>
          <cell r="J51">
            <v>3.7003410500000005</v>
          </cell>
          <cell r="K51">
            <v>3.7003410500000005</v>
          </cell>
          <cell r="L51">
            <v>0</v>
          </cell>
          <cell r="M51">
            <v>2.6</v>
          </cell>
          <cell r="N51">
            <v>2.6</v>
          </cell>
          <cell r="O51">
            <v>0</v>
          </cell>
          <cell r="P51">
            <v>1.1003410500000002</v>
          </cell>
          <cell r="Q51">
            <v>1.1003410500000002</v>
          </cell>
          <cell r="R51">
            <v>0</v>
          </cell>
          <cell r="S51">
            <v>0</v>
          </cell>
          <cell r="T51">
            <v>0</v>
          </cell>
        </row>
        <row r="56">
          <cell r="I56">
            <v>0</v>
          </cell>
          <cell r="J56">
            <v>572.04056414999991</v>
          </cell>
          <cell r="K56">
            <v>572.04056414999991</v>
          </cell>
          <cell r="L56">
            <v>0</v>
          </cell>
          <cell r="M56">
            <v>261.66777094999998</v>
          </cell>
          <cell r="N56">
            <v>261.66777094999998</v>
          </cell>
          <cell r="O56">
            <v>0</v>
          </cell>
          <cell r="P56">
            <v>0</v>
          </cell>
          <cell r="Q56">
            <v>0</v>
          </cell>
          <cell r="R56">
            <v>0</v>
          </cell>
          <cell r="S56">
            <v>310.37279319999999</v>
          </cell>
          <cell r="T56">
            <v>310.37279319999999</v>
          </cell>
        </row>
        <row r="81">
          <cell r="I81">
            <v>0</v>
          </cell>
          <cell r="J81">
            <v>0.11049783999999999</v>
          </cell>
          <cell r="K81">
            <v>0.11049783999999999</v>
          </cell>
          <cell r="L81">
            <v>0</v>
          </cell>
          <cell r="M81">
            <v>0.11049783999999999</v>
          </cell>
          <cell r="N81">
            <v>0.11049783999999999</v>
          </cell>
          <cell r="O81">
            <v>0</v>
          </cell>
          <cell r="P81">
            <v>0</v>
          </cell>
          <cell r="Q81">
            <v>0</v>
          </cell>
          <cell r="R81">
            <v>0</v>
          </cell>
          <cell r="S81">
            <v>0</v>
          </cell>
          <cell r="T81">
            <v>0</v>
          </cell>
        </row>
        <row r="86">
          <cell r="I86">
            <v>0</v>
          </cell>
          <cell r="J86">
            <v>0</v>
          </cell>
          <cell r="K86">
            <v>0</v>
          </cell>
          <cell r="L86">
            <v>0</v>
          </cell>
          <cell r="M86">
            <v>0</v>
          </cell>
          <cell r="N86">
            <v>0</v>
          </cell>
          <cell r="O86">
            <v>0</v>
          </cell>
          <cell r="P86">
            <v>0</v>
          </cell>
          <cell r="Q86">
            <v>0</v>
          </cell>
          <cell r="R86">
            <v>0</v>
          </cell>
          <cell r="S86">
            <v>0</v>
          </cell>
          <cell r="T86">
            <v>0</v>
          </cell>
        </row>
        <row r="91">
          <cell r="I91">
            <v>0</v>
          </cell>
          <cell r="J91">
            <v>0</v>
          </cell>
          <cell r="K91">
            <v>0</v>
          </cell>
          <cell r="L91">
            <v>0</v>
          </cell>
          <cell r="M91">
            <v>0</v>
          </cell>
          <cell r="N91">
            <v>0</v>
          </cell>
          <cell r="O91">
            <v>0</v>
          </cell>
          <cell r="P91">
            <v>0</v>
          </cell>
          <cell r="Q91">
            <v>0</v>
          </cell>
          <cell r="R91">
            <v>0</v>
          </cell>
          <cell r="S91">
            <v>0</v>
          </cell>
          <cell r="T91">
            <v>0</v>
          </cell>
        </row>
        <row r="94">
          <cell r="I94">
            <v>0</v>
          </cell>
          <cell r="J94">
            <v>41.939973169999995</v>
          </cell>
          <cell r="K94">
            <v>41.939973169999995</v>
          </cell>
          <cell r="L94">
            <v>0</v>
          </cell>
          <cell r="M94">
            <v>16.989625499999999</v>
          </cell>
          <cell r="N94">
            <v>16.989625499999999</v>
          </cell>
          <cell r="O94">
            <v>0</v>
          </cell>
          <cell r="P94">
            <v>0</v>
          </cell>
          <cell r="Q94">
            <v>0</v>
          </cell>
          <cell r="R94">
            <v>0</v>
          </cell>
          <cell r="S94">
            <v>24.950347669999999</v>
          </cell>
          <cell r="T94">
            <v>24.950347669999999</v>
          </cell>
        </row>
        <row r="110">
          <cell r="I110">
            <v>0</v>
          </cell>
          <cell r="J110">
            <v>89.348757460000002</v>
          </cell>
          <cell r="K110">
            <v>89.348757460000002</v>
          </cell>
          <cell r="L110">
            <v>0</v>
          </cell>
          <cell r="M110">
            <v>0</v>
          </cell>
          <cell r="N110">
            <v>0</v>
          </cell>
          <cell r="O110">
            <v>0</v>
          </cell>
          <cell r="P110">
            <v>0</v>
          </cell>
          <cell r="Q110">
            <v>0</v>
          </cell>
          <cell r="R110">
            <v>0</v>
          </cell>
          <cell r="S110">
            <v>89.348757460000002</v>
          </cell>
          <cell r="T110">
            <v>89.348757460000002</v>
          </cell>
        </row>
        <row r="115">
          <cell r="I115">
            <v>0</v>
          </cell>
          <cell r="J115">
            <v>285.24015327000001</v>
          </cell>
          <cell r="K115">
            <v>285.24015327000001</v>
          </cell>
          <cell r="L115">
            <v>0</v>
          </cell>
          <cell r="M115">
            <v>172.94098606999998</v>
          </cell>
          <cell r="N115">
            <v>172.94098606999998</v>
          </cell>
          <cell r="O115">
            <v>0</v>
          </cell>
          <cell r="P115">
            <v>0</v>
          </cell>
          <cell r="Q115">
            <v>0</v>
          </cell>
          <cell r="R115">
            <v>0</v>
          </cell>
          <cell r="S115">
            <v>112.29916720000001</v>
          </cell>
          <cell r="T115">
            <v>112.29916720000001</v>
          </cell>
        </row>
        <row r="122">
          <cell r="I122">
            <v>0</v>
          </cell>
          <cell r="J122">
            <v>32.592942710000003</v>
          </cell>
          <cell r="K122">
            <v>32.592942710000003</v>
          </cell>
          <cell r="L122">
            <v>0</v>
          </cell>
          <cell r="M122">
            <v>0</v>
          </cell>
          <cell r="N122">
            <v>0</v>
          </cell>
          <cell r="O122">
            <v>0</v>
          </cell>
          <cell r="P122">
            <v>32.592942710000003</v>
          </cell>
          <cell r="Q122">
            <v>32.592942710000003</v>
          </cell>
          <cell r="R122">
            <v>0</v>
          </cell>
          <cell r="S122">
            <v>0</v>
          </cell>
          <cell r="T122">
            <v>0</v>
          </cell>
        </row>
        <row r="128">
          <cell r="I128">
            <v>0</v>
          </cell>
          <cell r="J128">
            <v>0</v>
          </cell>
          <cell r="K128">
            <v>0</v>
          </cell>
          <cell r="L128">
            <v>0</v>
          </cell>
          <cell r="M128">
            <v>0</v>
          </cell>
          <cell r="N128">
            <v>0</v>
          </cell>
          <cell r="O128">
            <v>0</v>
          </cell>
          <cell r="P128">
            <v>0</v>
          </cell>
          <cell r="Q128">
            <v>0</v>
          </cell>
          <cell r="R128">
            <v>0</v>
          </cell>
          <cell r="S128">
            <v>0</v>
          </cell>
          <cell r="T128">
            <v>0</v>
          </cell>
        </row>
        <row r="132">
          <cell r="I132">
            <v>0</v>
          </cell>
          <cell r="J132">
            <v>0</v>
          </cell>
          <cell r="K132">
            <v>0</v>
          </cell>
          <cell r="L132">
            <v>0</v>
          </cell>
          <cell r="M132">
            <v>0</v>
          </cell>
          <cell r="N132">
            <v>0</v>
          </cell>
          <cell r="O132">
            <v>0</v>
          </cell>
          <cell r="P132">
            <v>0</v>
          </cell>
          <cell r="Q132">
            <v>0</v>
          </cell>
          <cell r="R132">
            <v>0</v>
          </cell>
          <cell r="S132">
            <v>0</v>
          </cell>
          <cell r="T132">
            <v>0</v>
          </cell>
        </row>
        <row r="135">
          <cell r="I135">
            <v>0</v>
          </cell>
          <cell r="J135">
            <v>9.8461206700000012</v>
          </cell>
          <cell r="K135">
            <v>9.8461206700000012</v>
          </cell>
          <cell r="L135">
            <v>0</v>
          </cell>
          <cell r="M135">
            <v>1.5</v>
          </cell>
          <cell r="N135">
            <v>1.5</v>
          </cell>
          <cell r="O135">
            <v>0</v>
          </cell>
          <cell r="P135">
            <v>8.3461206700000012</v>
          </cell>
          <cell r="Q135">
            <v>8.3461206700000012</v>
          </cell>
          <cell r="R135">
            <v>0</v>
          </cell>
          <cell r="S135">
            <v>0</v>
          </cell>
          <cell r="T135">
            <v>0</v>
          </cell>
        </row>
        <row r="143">
          <cell r="I143">
            <v>0</v>
          </cell>
          <cell r="J143">
            <v>1.05790579</v>
          </cell>
          <cell r="K143">
            <v>1.05790579</v>
          </cell>
          <cell r="L143">
            <v>0</v>
          </cell>
          <cell r="M143">
            <v>0</v>
          </cell>
          <cell r="N143">
            <v>0</v>
          </cell>
          <cell r="O143">
            <v>0</v>
          </cell>
          <cell r="P143">
            <v>1.05790579</v>
          </cell>
          <cell r="Q143">
            <v>1.05790579</v>
          </cell>
          <cell r="R143">
            <v>0</v>
          </cell>
          <cell r="S143">
            <v>0</v>
          </cell>
          <cell r="T143">
            <v>0</v>
          </cell>
        </row>
        <row r="150">
          <cell r="I150">
            <v>0</v>
          </cell>
          <cell r="J150">
            <v>0</v>
          </cell>
          <cell r="K150">
            <v>0</v>
          </cell>
          <cell r="L150">
            <v>0</v>
          </cell>
          <cell r="M150">
            <v>0</v>
          </cell>
          <cell r="N150">
            <v>0</v>
          </cell>
          <cell r="O150">
            <v>0</v>
          </cell>
          <cell r="P150">
            <v>0</v>
          </cell>
          <cell r="Q150">
            <v>0</v>
          </cell>
          <cell r="R150">
            <v>0</v>
          </cell>
          <cell r="S150">
            <v>0</v>
          </cell>
          <cell r="T150">
            <v>0</v>
          </cell>
        </row>
        <row r="154">
          <cell r="I154">
            <v>0</v>
          </cell>
          <cell r="J154">
            <v>27.550507790000001</v>
          </cell>
          <cell r="K154">
            <v>27.550507790000001</v>
          </cell>
          <cell r="L154">
            <v>0</v>
          </cell>
          <cell r="M154">
            <v>25.148993440000002</v>
          </cell>
          <cell r="N154">
            <v>25.148993440000002</v>
          </cell>
          <cell r="O154">
            <v>0</v>
          </cell>
          <cell r="P154">
            <v>2.4015143500000002</v>
          </cell>
          <cell r="Q154">
            <v>2.4015143500000002</v>
          </cell>
          <cell r="R154">
            <v>0</v>
          </cell>
          <cell r="S154">
            <v>0</v>
          </cell>
          <cell r="T154">
            <v>0</v>
          </cell>
        </row>
        <row r="166">
          <cell r="I166">
            <v>0</v>
          </cell>
          <cell r="J166">
            <v>0</v>
          </cell>
          <cell r="K166">
            <v>0</v>
          </cell>
          <cell r="L166">
            <v>0</v>
          </cell>
          <cell r="M166">
            <v>0</v>
          </cell>
          <cell r="N166">
            <v>0</v>
          </cell>
          <cell r="O166">
            <v>0</v>
          </cell>
          <cell r="P166">
            <v>0</v>
          </cell>
          <cell r="Q166">
            <v>0</v>
          </cell>
          <cell r="R166">
            <v>0</v>
          </cell>
          <cell r="S166">
            <v>0</v>
          </cell>
          <cell r="T166">
            <v>0</v>
          </cell>
        </row>
        <row r="171">
          <cell r="I171">
            <v>0</v>
          </cell>
          <cell r="J171">
            <v>0.18334676</v>
          </cell>
          <cell r="K171">
            <v>0.18334676</v>
          </cell>
          <cell r="L171">
            <v>0</v>
          </cell>
          <cell r="M171">
            <v>0.18334676</v>
          </cell>
          <cell r="N171">
            <v>0.18334676</v>
          </cell>
          <cell r="O171">
            <v>0</v>
          </cell>
          <cell r="P171">
            <v>0</v>
          </cell>
          <cell r="Q171">
            <v>0</v>
          </cell>
          <cell r="R171">
            <v>0</v>
          </cell>
          <cell r="S171">
            <v>0</v>
          </cell>
          <cell r="T171">
            <v>0</v>
          </cell>
        </row>
        <row r="178">
          <cell r="I178">
            <v>0</v>
          </cell>
          <cell r="J178">
            <v>4.7678573900000005</v>
          </cell>
          <cell r="K178">
            <v>4.7678573900000005</v>
          </cell>
          <cell r="L178">
            <v>0</v>
          </cell>
          <cell r="M178">
            <v>4.6210770500000002</v>
          </cell>
          <cell r="N178">
            <v>4.6210770500000002</v>
          </cell>
          <cell r="O178">
            <v>0</v>
          </cell>
          <cell r="P178">
            <v>0.14678034000000001</v>
          </cell>
          <cell r="Q178">
            <v>0.14678034000000001</v>
          </cell>
          <cell r="R178">
            <v>0</v>
          </cell>
          <cell r="S178">
            <v>0</v>
          </cell>
          <cell r="T178">
            <v>0</v>
          </cell>
        </row>
        <row r="184">
          <cell r="I184">
            <v>0</v>
          </cell>
          <cell r="J184">
            <v>33.705859959999998</v>
          </cell>
          <cell r="K184">
            <v>33.705859959999998</v>
          </cell>
          <cell r="L184">
            <v>0</v>
          </cell>
          <cell r="M184">
            <v>33.705859959999998</v>
          </cell>
          <cell r="N184">
            <v>33.705859959999998</v>
          </cell>
          <cell r="O184">
            <v>0</v>
          </cell>
          <cell r="P184">
            <v>0</v>
          </cell>
          <cell r="Q184">
            <v>0</v>
          </cell>
          <cell r="R184">
            <v>0</v>
          </cell>
          <cell r="S184">
            <v>0</v>
          </cell>
          <cell r="T184">
            <v>0</v>
          </cell>
        </row>
        <row r="188">
          <cell r="I188">
            <v>0</v>
          </cell>
          <cell r="J188">
            <v>0</v>
          </cell>
          <cell r="K188">
            <v>0</v>
          </cell>
          <cell r="L188">
            <v>0</v>
          </cell>
          <cell r="M188">
            <v>0</v>
          </cell>
          <cell r="N188">
            <v>0</v>
          </cell>
          <cell r="O188">
            <v>0</v>
          </cell>
          <cell r="P188">
            <v>0</v>
          </cell>
          <cell r="Q188">
            <v>0</v>
          </cell>
          <cell r="R188">
            <v>0</v>
          </cell>
          <cell r="S188">
            <v>0</v>
          </cell>
          <cell r="T188">
            <v>0</v>
          </cell>
        </row>
        <row r="191">
          <cell r="I191">
            <v>0</v>
          </cell>
          <cell r="J191">
            <v>160.29876379000001</v>
          </cell>
          <cell r="K191">
            <v>160.29876379000001</v>
          </cell>
          <cell r="L191">
            <v>0</v>
          </cell>
          <cell r="M191">
            <v>159.92495211000002</v>
          </cell>
          <cell r="N191">
            <v>159.92495211000002</v>
          </cell>
          <cell r="O191">
            <v>0</v>
          </cell>
          <cell r="P191">
            <v>0.37381167999999998</v>
          </cell>
          <cell r="Q191">
            <v>0.37381167999999998</v>
          </cell>
          <cell r="R191">
            <v>0</v>
          </cell>
          <cell r="S191">
            <v>0</v>
          </cell>
          <cell r="T191">
            <v>0</v>
          </cell>
        </row>
        <row r="199">
          <cell r="I199">
            <v>0</v>
          </cell>
          <cell r="J199">
            <v>200.59469973</v>
          </cell>
          <cell r="K199">
            <v>200.59469973</v>
          </cell>
          <cell r="L199">
            <v>0</v>
          </cell>
          <cell r="M199">
            <v>18.155417249999996</v>
          </cell>
          <cell r="N199">
            <v>18.155417249999996</v>
          </cell>
          <cell r="O199">
            <v>0</v>
          </cell>
          <cell r="P199">
            <v>101.55846384</v>
          </cell>
          <cell r="Q199">
            <v>101.55846384</v>
          </cell>
          <cell r="R199">
            <v>0</v>
          </cell>
          <cell r="S199">
            <v>80.880818640000001</v>
          </cell>
          <cell r="T199">
            <v>80.880818640000001</v>
          </cell>
        </row>
        <row r="221">
          <cell r="I221">
            <v>0</v>
          </cell>
          <cell r="J221">
            <v>47.615826200000001</v>
          </cell>
          <cell r="K221">
            <v>47.615826200000001</v>
          </cell>
          <cell r="L221">
            <v>0</v>
          </cell>
          <cell r="M221">
            <v>0</v>
          </cell>
          <cell r="N221">
            <v>0</v>
          </cell>
          <cell r="O221">
            <v>0</v>
          </cell>
          <cell r="P221">
            <v>36.422610650000003</v>
          </cell>
          <cell r="Q221">
            <v>36.422610650000003</v>
          </cell>
          <cell r="R221">
            <v>0</v>
          </cell>
          <cell r="S221">
            <v>11.193215550000001</v>
          </cell>
          <cell r="T221">
            <v>11.193215550000001</v>
          </cell>
        </row>
        <row r="231">
          <cell r="I231">
            <v>0</v>
          </cell>
          <cell r="J231">
            <v>5.7160000000000002</v>
          </cell>
          <cell r="K231">
            <v>5.7160000000000002</v>
          </cell>
          <cell r="L231">
            <v>0</v>
          </cell>
          <cell r="M231">
            <v>5.7160000000000002</v>
          </cell>
          <cell r="N231">
            <v>5.7160000000000002</v>
          </cell>
          <cell r="O231">
            <v>0</v>
          </cell>
          <cell r="P231">
            <v>0</v>
          </cell>
          <cell r="Q231">
            <v>0</v>
          </cell>
          <cell r="R231">
            <v>0</v>
          </cell>
          <cell r="S231">
            <v>0</v>
          </cell>
          <cell r="T231">
            <v>0</v>
          </cell>
        </row>
        <row r="235">
          <cell r="I235">
            <v>17.17359184</v>
          </cell>
          <cell r="J235">
            <v>0</v>
          </cell>
          <cell r="K235">
            <v>17.17359184</v>
          </cell>
          <cell r="L235">
            <v>0</v>
          </cell>
          <cell r="M235">
            <v>0</v>
          </cell>
          <cell r="N235">
            <v>0</v>
          </cell>
          <cell r="O235">
            <v>0</v>
          </cell>
          <cell r="P235">
            <v>0</v>
          </cell>
          <cell r="Q235">
            <v>0</v>
          </cell>
          <cell r="R235">
            <v>17.17359184</v>
          </cell>
          <cell r="S235">
            <v>0</v>
          </cell>
          <cell r="T235">
            <v>17.17359184</v>
          </cell>
        </row>
        <row r="239">
          <cell r="I239">
            <v>0</v>
          </cell>
          <cell r="J239">
            <v>229.62352261000001</v>
          </cell>
          <cell r="K239">
            <v>229.62352261000001</v>
          </cell>
          <cell r="L239">
            <v>0</v>
          </cell>
          <cell r="M239">
            <v>229.62352261000001</v>
          </cell>
          <cell r="N239">
            <v>229.62352261000001</v>
          </cell>
          <cell r="O239">
            <v>0</v>
          </cell>
          <cell r="P239">
            <v>0</v>
          </cell>
          <cell r="Q239">
            <v>0</v>
          </cell>
          <cell r="R239">
            <v>0</v>
          </cell>
          <cell r="S239">
            <v>0</v>
          </cell>
          <cell r="T239">
            <v>0</v>
          </cell>
        </row>
        <row r="247">
          <cell r="I247">
            <v>0</v>
          </cell>
          <cell r="J247">
            <v>0</v>
          </cell>
          <cell r="K247">
            <v>0</v>
          </cell>
          <cell r="L247">
            <v>0</v>
          </cell>
          <cell r="M247">
            <v>0</v>
          </cell>
          <cell r="N247">
            <v>0</v>
          </cell>
          <cell r="O247">
            <v>0</v>
          </cell>
          <cell r="P247">
            <v>0</v>
          </cell>
          <cell r="Q247">
            <v>0</v>
          </cell>
          <cell r="R247">
            <v>0</v>
          </cell>
          <cell r="S247">
            <v>0</v>
          </cell>
          <cell r="T247">
            <v>0</v>
          </cell>
        </row>
        <row r="251">
          <cell r="I251">
            <v>0</v>
          </cell>
          <cell r="J251">
            <v>72.070012579999997</v>
          </cell>
          <cell r="K251">
            <v>72.070012579999997</v>
          </cell>
          <cell r="L251">
            <v>0</v>
          </cell>
          <cell r="M251">
            <v>0</v>
          </cell>
          <cell r="N251">
            <v>0</v>
          </cell>
          <cell r="O251">
            <v>0</v>
          </cell>
          <cell r="P251">
            <v>0</v>
          </cell>
          <cell r="Q251">
            <v>0</v>
          </cell>
          <cell r="R251">
            <v>0</v>
          </cell>
          <cell r="S251">
            <v>72.070012579999997</v>
          </cell>
          <cell r="T251">
            <v>72.070012579999997</v>
          </cell>
        </row>
        <row r="255">
          <cell r="I255">
            <v>0</v>
          </cell>
          <cell r="J255">
            <v>0</v>
          </cell>
          <cell r="K255">
            <v>0</v>
          </cell>
          <cell r="L255">
            <v>0</v>
          </cell>
          <cell r="M255">
            <v>0</v>
          </cell>
          <cell r="N255">
            <v>0</v>
          </cell>
          <cell r="O255">
            <v>0</v>
          </cell>
          <cell r="P255">
            <v>0</v>
          </cell>
          <cell r="Q255">
            <v>0</v>
          </cell>
          <cell r="R255">
            <v>0</v>
          </cell>
          <cell r="S255">
            <v>0</v>
          </cell>
          <cell r="T255">
            <v>0</v>
          </cell>
        </row>
        <row r="260">
          <cell r="I260">
            <v>0</v>
          </cell>
          <cell r="J260">
            <v>37.572815869999999</v>
          </cell>
          <cell r="K260">
            <v>37.572815869999999</v>
          </cell>
          <cell r="L260">
            <v>0</v>
          </cell>
          <cell r="M260">
            <v>0</v>
          </cell>
          <cell r="N260">
            <v>0</v>
          </cell>
          <cell r="O260">
            <v>0</v>
          </cell>
          <cell r="P260">
            <v>0</v>
          </cell>
          <cell r="Q260">
            <v>0</v>
          </cell>
          <cell r="R260">
            <v>0</v>
          </cell>
          <cell r="S260">
            <v>37.572815869999999</v>
          </cell>
          <cell r="T260">
            <v>37.572815869999999</v>
          </cell>
        </row>
        <row r="264">
          <cell r="I264">
            <v>0</v>
          </cell>
          <cell r="J264">
            <v>23.727747579999996</v>
          </cell>
          <cell r="K264">
            <v>23.727747579999996</v>
          </cell>
          <cell r="L264">
            <v>0</v>
          </cell>
          <cell r="M264">
            <v>0</v>
          </cell>
          <cell r="N264">
            <v>0</v>
          </cell>
          <cell r="O264">
            <v>0</v>
          </cell>
          <cell r="P264">
            <v>0</v>
          </cell>
          <cell r="Q264">
            <v>0</v>
          </cell>
          <cell r="R264">
            <v>0</v>
          </cell>
          <cell r="S264">
            <v>23.727747579999996</v>
          </cell>
          <cell r="T264">
            <v>23.727747579999996</v>
          </cell>
        </row>
        <row r="268">
          <cell r="I268">
            <v>0</v>
          </cell>
          <cell r="J268">
            <v>0</v>
          </cell>
          <cell r="K268">
            <v>0</v>
          </cell>
          <cell r="L268">
            <v>0</v>
          </cell>
          <cell r="M268">
            <v>0</v>
          </cell>
          <cell r="N268">
            <v>0</v>
          </cell>
          <cell r="O268">
            <v>0</v>
          </cell>
          <cell r="P268">
            <v>0</v>
          </cell>
          <cell r="Q268">
            <v>0</v>
          </cell>
          <cell r="R268">
            <v>0</v>
          </cell>
          <cell r="S268">
            <v>0</v>
          </cell>
          <cell r="T268">
            <v>0</v>
          </cell>
        </row>
        <row r="271">
          <cell r="I271">
            <v>0</v>
          </cell>
          <cell r="J271">
            <v>0</v>
          </cell>
          <cell r="K271">
            <v>0</v>
          </cell>
          <cell r="L271">
            <v>0</v>
          </cell>
          <cell r="M271">
            <v>0</v>
          </cell>
          <cell r="N271">
            <v>0</v>
          </cell>
          <cell r="O271">
            <v>0</v>
          </cell>
          <cell r="P271">
            <v>0</v>
          </cell>
          <cell r="Q271">
            <v>0</v>
          </cell>
          <cell r="R271">
            <v>0</v>
          </cell>
          <cell r="S271">
            <v>0</v>
          </cell>
          <cell r="T271">
            <v>0</v>
          </cell>
        </row>
        <row r="275">
          <cell r="I275">
            <v>0</v>
          </cell>
          <cell r="J275">
            <v>0</v>
          </cell>
          <cell r="K275">
            <v>0</v>
          </cell>
          <cell r="L275">
            <v>0</v>
          </cell>
          <cell r="M275">
            <v>0</v>
          </cell>
          <cell r="N275">
            <v>0</v>
          </cell>
          <cell r="O275">
            <v>0</v>
          </cell>
          <cell r="P275">
            <v>0</v>
          </cell>
          <cell r="Q275">
            <v>0</v>
          </cell>
          <cell r="R275">
            <v>0</v>
          </cell>
          <cell r="S275">
            <v>0</v>
          </cell>
          <cell r="T275">
            <v>0</v>
          </cell>
        </row>
        <row r="288">
          <cell r="I288">
            <v>0</v>
          </cell>
          <cell r="J288">
            <v>0</v>
          </cell>
          <cell r="K288">
            <v>0</v>
          </cell>
          <cell r="L288">
            <v>0</v>
          </cell>
          <cell r="M288">
            <v>0</v>
          </cell>
          <cell r="N288">
            <v>0</v>
          </cell>
          <cell r="O288">
            <v>0</v>
          </cell>
          <cell r="P288">
            <v>0</v>
          </cell>
          <cell r="Q288">
            <v>0</v>
          </cell>
          <cell r="R288">
            <v>0</v>
          </cell>
          <cell r="S288">
            <v>0</v>
          </cell>
          <cell r="T288">
            <v>0</v>
          </cell>
        </row>
        <row r="290">
          <cell r="I290">
            <v>0</v>
          </cell>
          <cell r="J290">
            <v>0</v>
          </cell>
          <cell r="K290">
            <v>0</v>
          </cell>
          <cell r="L290">
            <v>0</v>
          </cell>
          <cell r="M290">
            <v>0</v>
          </cell>
          <cell r="N290">
            <v>0</v>
          </cell>
          <cell r="O290">
            <v>0</v>
          </cell>
          <cell r="P290">
            <v>0</v>
          </cell>
          <cell r="Q290">
            <v>0</v>
          </cell>
          <cell r="R290">
            <v>0</v>
          </cell>
          <cell r="S290">
            <v>0</v>
          </cell>
          <cell r="T290">
            <v>0</v>
          </cell>
        </row>
        <row r="294">
          <cell r="I294">
            <v>0.30854984999999996</v>
          </cell>
          <cell r="J294">
            <v>3.6191093999999997</v>
          </cell>
          <cell r="K294">
            <v>3.9276592499999996</v>
          </cell>
          <cell r="L294">
            <v>0</v>
          </cell>
          <cell r="M294">
            <v>6.7204899999999998E-2</v>
          </cell>
          <cell r="N294">
            <v>6.7204899999999998E-2</v>
          </cell>
          <cell r="O294">
            <v>0</v>
          </cell>
          <cell r="P294">
            <v>0</v>
          </cell>
          <cell r="Q294">
            <v>0</v>
          </cell>
          <cell r="R294">
            <v>0.30854984999999996</v>
          </cell>
          <cell r="S294">
            <v>3.5519044999999996</v>
          </cell>
          <cell r="T294">
            <v>3.8604543499999995</v>
          </cell>
        </row>
        <row r="312">
          <cell r="I312">
            <v>0</v>
          </cell>
          <cell r="J312">
            <v>0</v>
          </cell>
          <cell r="K312">
            <v>0</v>
          </cell>
          <cell r="L312">
            <v>0</v>
          </cell>
          <cell r="M312">
            <v>0</v>
          </cell>
          <cell r="N312">
            <v>0</v>
          </cell>
          <cell r="O312">
            <v>0</v>
          </cell>
          <cell r="P312">
            <v>0</v>
          </cell>
          <cell r="Q312">
            <v>0</v>
          </cell>
          <cell r="R312">
            <v>0</v>
          </cell>
          <cell r="S312">
            <v>0</v>
          </cell>
          <cell r="T312">
            <v>0</v>
          </cell>
        </row>
        <row r="315">
          <cell r="I315">
            <v>0</v>
          </cell>
          <cell r="J315">
            <v>42.606529899999998</v>
          </cell>
          <cell r="K315">
            <v>42.606529899999998</v>
          </cell>
          <cell r="L315">
            <v>0</v>
          </cell>
          <cell r="M315">
            <v>39.732079389999996</v>
          </cell>
          <cell r="N315">
            <v>39.732079389999996</v>
          </cell>
          <cell r="O315">
            <v>0</v>
          </cell>
          <cell r="P315">
            <v>2.8636817900000002</v>
          </cell>
          <cell r="Q315">
            <v>2.8636817900000002</v>
          </cell>
          <cell r="R315">
            <v>0</v>
          </cell>
          <cell r="S315">
            <v>1.0768719999999999E-2</v>
          </cell>
          <cell r="T315">
            <v>1.0768719999999999E-2</v>
          </cell>
        </row>
        <row r="347">
          <cell r="I347">
            <v>0</v>
          </cell>
          <cell r="J347">
            <v>47.751429709999996</v>
          </cell>
          <cell r="K347">
            <v>47.751429709999996</v>
          </cell>
          <cell r="L347">
            <v>0</v>
          </cell>
          <cell r="M347">
            <v>1.67060461</v>
          </cell>
          <cell r="N347">
            <v>1.67060461</v>
          </cell>
          <cell r="O347">
            <v>0</v>
          </cell>
          <cell r="P347">
            <v>32.73811706</v>
          </cell>
          <cell r="Q347">
            <v>32.73811706</v>
          </cell>
          <cell r="R347">
            <v>0</v>
          </cell>
          <cell r="S347">
            <v>13.34270804</v>
          </cell>
          <cell r="T347">
            <v>13.34270804</v>
          </cell>
        </row>
        <row r="363">
          <cell r="I363">
            <v>0</v>
          </cell>
          <cell r="J363">
            <v>4.2190170400000007</v>
          </cell>
          <cell r="K363">
            <v>4.2190170400000007</v>
          </cell>
          <cell r="L363">
            <v>0</v>
          </cell>
          <cell r="M363">
            <v>1.68325E-2</v>
          </cell>
          <cell r="N363">
            <v>1.68325E-2</v>
          </cell>
          <cell r="O363">
            <v>0</v>
          </cell>
          <cell r="P363">
            <v>3.0223900500000003</v>
          </cell>
          <cell r="Q363">
            <v>3.0223900500000003</v>
          </cell>
          <cell r="R363">
            <v>0</v>
          </cell>
          <cell r="S363">
            <v>1.1797944899999999</v>
          </cell>
          <cell r="T363">
            <v>1.1797944899999999</v>
          </cell>
        </row>
        <row r="371">
          <cell r="I371">
            <v>0</v>
          </cell>
          <cell r="J371">
            <v>63.125688400000001</v>
          </cell>
          <cell r="K371">
            <v>63.125688400000001</v>
          </cell>
          <cell r="L371">
            <v>0</v>
          </cell>
          <cell r="M371">
            <v>0</v>
          </cell>
          <cell r="N371">
            <v>0</v>
          </cell>
          <cell r="O371">
            <v>0</v>
          </cell>
          <cell r="P371">
            <v>0</v>
          </cell>
          <cell r="Q371">
            <v>0</v>
          </cell>
          <cell r="R371">
            <v>0</v>
          </cell>
          <cell r="S371">
            <v>63.125688400000001</v>
          </cell>
          <cell r="T371">
            <v>63.125688400000001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7"/>
  <sheetViews>
    <sheetView showGridLines="0" tabSelected="1" topLeftCell="C460" workbookViewId="0">
      <selection activeCell="C522" sqref="A522:XFD523"/>
    </sheetView>
  </sheetViews>
  <sheetFormatPr defaultColWidth="8.85546875" defaultRowHeight="11.25" x14ac:dyDescent="0.25"/>
  <cols>
    <col min="1" max="1" width="22.7109375" style="56" hidden="1" customWidth="1"/>
    <col min="2" max="2" width="30.140625" style="56" hidden="1" customWidth="1"/>
    <col min="3" max="3" width="12.7109375" style="56" customWidth="1"/>
    <col min="4" max="4" width="12.7109375" style="56" hidden="1" customWidth="1"/>
    <col min="5" max="5" width="14.42578125" style="30" customWidth="1"/>
    <col min="6" max="6" width="12.7109375" style="30" customWidth="1"/>
    <col min="7" max="7" width="52.140625" style="30" customWidth="1"/>
    <col min="8" max="8" width="13.42578125" style="30" hidden="1" customWidth="1"/>
    <col min="9" max="10" width="10.7109375" style="56" customWidth="1"/>
    <col min="11" max="11" width="10.7109375" style="11" customWidth="1"/>
    <col min="12" max="13" width="10.7109375" style="56" customWidth="1"/>
    <col min="14" max="17" width="10.7109375" style="11" customWidth="1"/>
    <col min="18" max="20" width="8.85546875" style="28" customWidth="1"/>
    <col min="21" max="21" width="9.7109375" style="28" bestFit="1" customWidth="1"/>
    <col min="22" max="258" width="8.85546875" style="28"/>
    <col min="259" max="260" width="0" style="28" hidden="1" customWidth="1"/>
    <col min="261" max="261" width="12.7109375" style="28" customWidth="1"/>
    <col min="262" max="262" width="0" style="28" hidden="1" customWidth="1"/>
    <col min="263" max="263" width="14.42578125" style="28" customWidth="1"/>
    <col min="264" max="264" width="12.7109375" style="28" customWidth="1"/>
    <col min="265" max="265" width="52.140625" style="28" customWidth="1"/>
    <col min="266" max="266" width="0" style="28" hidden="1" customWidth="1"/>
    <col min="267" max="267" width="16" style="28" customWidth="1"/>
    <col min="268" max="268" width="13.28515625" style="28" customWidth="1"/>
    <col min="269" max="269" width="13.28515625" style="28" bestFit="1" customWidth="1"/>
    <col min="270" max="270" width="10.42578125" style="28" customWidth="1"/>
    <col min="271" max="271" width="12.85546875" style="28" customWidth="1"/>
    <col min="272" max="272" width="14.7109375" style="28" customWidth="1"/>
    <col min="273" max="273" width="15.28515625" style="28" customWidth="1"/>
    <col min="274" max="276" width="8.85546875" style="28" customWidth="1"/>
    <col min="277" max="277" width="9.7109375" style="28" bestFit="1" customWidth="1"/>
    <col min="278" max="514" width="8.85546875" style="28"/>
    <col min="515" max="516" width="0" style="28" hidden="1" customWidth="1"/>
    <col min="517" max="517" width="12.7109375" style="28" customWidth="1"/>
    <col min="518" max="518" width="0" style="28" hidden="1" customWidth="1"/>
    <col min="519" max="519" width="14.42578125" style="28" customWidth="1"/>
    <col min="520" max="520" width="12.7109375" style="28" customWidth="1"/>
    <col min="521" max="521" width="52.140625" style="28" customWidth="1"/>
    <col min="522" max="522" width="0" style="28" hidden="1" customWidth="1"/>
    <col min="523" max="523" width="16" style="28" customWidth="1"/>
    <col min="524" max="524" width="13.28515625" style="28" customWidth="1"/>
    <col min="525" max="525" width="13.28515625" style="28" bestFit="1" customWidth="1"/>
    <col min="526" max="526" width="10.42578125" style="28" customWidth="1"/>
    <col min="527" max="527" width="12.85546875" style="28" customWidth="1"/>
    <col min="528" max="528" width="14.7109375" style="28" customWidth="1"/>
    <col min="529" max="529" width="15.28515625" style="28" customWidth="1"/>
    <col min="530" max="532" width="8.85546875" style="28" customWidth="1"/>
    <col min="533" max="533" width="9.7109375" style="28" bestFit="1" customWidth="1"/>
    <col min="534" max="770" width="8.85546875" style="28"/>
    <col min="771" max="772" width="0" style="28" hidden="1" customWidth="1"/>
    <col min="773" max="773" width="12.7109375" style="28" customWidth="1"/>
    <col min="774" max="774" width="0" style="28" hidden="1" customWidth="1"/>
    <col min="775" max="775" width="14.42578125" style="28" customWidth="1"/>
    <col min="776" max="776" width="12.7109375" style="28" customWidth="1"/>
    <col min="777" max="777" width="52.140625" style="28" customWidth="1"/>
    <col min="778" max="778" width="0" style="28" hidden="1" customWidth="1"/>
    <col min="779" max="779" width="16" style="28" customWidth="1"/>
    <col min="780" max="780" width="13.28515625" style="28" customWidth="1"/>
    <col min="781" max="781" width="13.28515625" style="28" bestFit="1" customWidth="1"/>
    <col min="782" max="782" width="10.42578125" style="28" customWidth="1"/>
    <col min="783" max="783" width="12.85546875" style="28" customWidth="1"/>
    <col min="784" max="784" width="14.7109375" style="28" customWidth="1"/>
    <col min="785" max="785" width="15.28515625" style="28" customWidth="1"/>
    <col min="786" max="788" width="8.85546875" style="28" customWidth="1"/>
    <col min="789" max="789" width="9.7109375" style="28" bestFit="1" customWidth="1"/>
    <col min="790" max="1026" width="8.85546875" style="28"/>
    <col min="1027" max="1028" width="0" style="28" hidden="1" customWidth="1"/>
    <col min="1029" max="1029" width="12.7109375" style="28" customWidth="1"/>
    <col min="1030" max="1030" width="0" style="28" hidden="1" customWidth="1"/>
    <col min="1031" max="1031" width="14.42578125" style="28" customWidth="1"/>
    <col min="1032" max="1032" width="12.7109375" style="28" customWidth="1"/>
    <col min="1033" max="1033" width="52.140625" style="28" customWidth="1"/>
    <col min="1034" max="1034" width="0" style="28" hidden="1" customWidth="1"/>
    <col min="1035" max="1035" width="16" style="28" customWidth="1"/>
    <col min="1036" max="1036" width="13.28515625" style="28" customWidth="1"/>
    <col min="1037" max="1037" width="13.28515625" style="28" bestFit="1" customWidth="1"/>
    <col min="1038" max="1038" width="10.42578125" style="28" customWidth="1"/>
    <col min="1039" max="1039" width="12.85546875" style="28" customWidth="1"/>
    <col min="1040" max="1040" width="14.7109375" style="28" customWidth="1"/>
    <col min="1041" max="1041" width="15.28515625" style="28" customWidth="1"/>
    <col min="1042" max="1044" width="8.85546875" style="28" customWidth="1"/>
    <col min="1045" max="1045" width="9.7109375" style="28" bestFit="1" customWidth="1"/>
    <col min="1046" max="1282" width="8.85546875" style="28"/>
    <col min="1283" max="1284" width="0" style="28" hidden="1" customWidth="1"/>
    <col min="1285" max="1285" width="12.7109375" style="28" customWidth="1"/>
    <col min="1286" max="1286" width="0" style="28" hidden="1" customWidth="1"/>
    <col min="1287" max="1287" width="14.42578125" style="28" customWidth="1"/>
    <col min="1288" max="1288" width="12.7109375" style="28" customWidth="1"/>
    <col min="1289" max="1289" width="52.140625" style="28" customWidth="1"/>
    <col min="1290" max="1290" width="0" style="28" hidden="1" customWidth="1"/>
    <col min="1291" max="1291" width="16" style="28" customWidth="1"/>
    <col min="1292" max="1292" width="13.28515625" style="28" customWidth="1"/>
    <col min="1293" max="1293" width="13.28515625" style="28" bestFit="1" customWidth="1"/>
    <col min="1294" max="1294" width="10.42578125" style="28" customWidth="1"/>
    <col min="1295" max="1295" width="12.85546875" style="28" customWidth="1"/>
    <col min="1296" max="1296" width="14.7109375" style="28" customWidth="1"/>
    <col min="1297" max="1297" width="15.28515625" style="28" customWidth="1"/>
    <col min="1298" max="1300" width="8.85546875" style="28" customWidth="1"/>
    <col min="1301" max="1301" width="9.7109375" style="28" bestFit="1" customWidth="1"/>
    <col min="1302" max="1538" width="8.85546875" style="28"/>
    <col min="1539" max="1540" width="0" style="28" hidden="1" customWidth="1"/>
    <col min="1541" max="1541" width="12.7109375" style="28" customWidth="1"/>
    <col min="1542" max="1542" width="0" style="28" hidden="1" customWidth="1"/>
    <col min="1543" max="1543" width="14.42578125" style="28" customWidth="1"/>
    <col min="1544" max="1544" width="12.7109375" style="28" customWidth="1"/>
    <col min="1545" max="1545" width="52.140625" style="28" customWidth="1"/>
    <col min="1546" max="1546" width="0" style="28" hidden="1" customWidth="1"/>
    <col min="1547" max="1547" width="16" style="28" customWidth="1"/>
    <col min="1548" max="1548" width="13.28515625" style="28" customWidth="1"/>
    <col min="1549" max="1549" width="13.28515625" style="28" bestFit="1" customWidth="1"/>
    <col min="1550" max="1550" width="10.42578125" style="28" customWidth="1"/>
    <col min="1551" max="1551" width="12.85546875" style="28" customWidth="1"/>
    <col min="1552" max="1552" width="14.7109375" style="28" customWidth="1"/>
    <col min="1553" max="1553" width="15.28515625" style="28" customWidth="1"/>
    <col min="1554" max="1556" width="8.85546875" style="28" customWidth="1"/>
    <col min="1557" max="1557" width="9.7109375" style="28" bestFit="1" customWidth="1"/>
    <col min="1558" max="1794" width="8.85546875" style="28"/>
    <col min="1795" max="1796" width="0" style="28" hidden="1" customWidth="1"/>
    <col min="1797" max="1797" width="12.7109375" style="28" customWidth="1"/>
    <col min="1798" max="1798" width="0" style="28" hidden="1" customWidth="1"/>
    <col min="1799" max="1799" width="14.42578125" style="28" customWidth="1"/>
    <col min="1800" max="1800" width="12.7109375" style="28" customWidth="1"/>
    <col min="1801" max="1801" width="52.140625" style="28" customWidth="1"/>
    <col min="1802" max="1802" width="0" style="28" hidden="1" customWidth="1"/>
    <col min="1803" max="1803" width="16" style="28" customWidth="1"/>
    <col min="1804" max="1804" width="13.28515625" style="28" customWidth="1"/>
    <col min="1805" max="1805" width="13.28515625" style="28" bestFit="1" customWidth="1"/>
    <col min="1806" max="1806" width="10.42578125" style="28" customWidth="1"/>
    <col min="1807" max="1807" width="12.85546875" style="28" customWidth="1"/>
    <col min="1808" max="1808" width="14.7109375" style="28" customWidth="1"/>
    <col min="1809" max="1809" width="15.28515625" style="28" customWidth="1"/>
    <col min="1810" max="1812" width="8.85546875" style="28" customWidth="1"/>
    <col min="1813" max="1813" width="9.7109375" style="28" bestFit="1" customWidth="1"/>
    <col min="1814" max="2050" width="8.85546875" style="28"/>
    <col min="2051" max="2052" width="0" style="28" hidden="1" customWidth="1"/>
    <col min="2053" max="2053" width="12.7109375" style="28" customWidth="1"/>
    <col min="2054" max="2054" width="0" style="28" hidden="1" customWidth="1"/>
    <col min="2055" max="2055" width="14.42578125" style="28" customWidth="1"/>
    <col min="2056" max="2056" width="12.7109375" style="28" customWidth="1"/>
    <col min="2057" max="2057" width="52.140625" style="28" customWidth="1"/>
    <col min="2058" max="2058" width="0" style="28" hidden="1" customWidth="1"/>
    <col min="2059" max="2059" width="16" style="28" customWidth="1"/>
    <col min="2060" max="2060" width="13.28515625" style="28" customWidth="1"/>
    <col min="2061" max="2061" width="13.28515625" style="28" bestFit="1" customWidth="1"/>
    <col min="2062" max="2062" width="10.42578125" style="28" customWidth="1"/>
    <col min="2063" max="2063" width="12.85546875" style="28" customWidth="1"/>
    <col min="2064" max="2064" width="14.7109375" style="28" customWidth="1"/>
    <col min="2065" max="2065" width="15.28515625" style="28" customWidth="1"/>
    <col min="2066" max="2068" width="8.85546875" style="28" customWidth="1"/>
    <col min="2069" max="2069" width="9.7109375" style="28" bestFit="1" customWidth="1"/>
    <col min="2070" max="2306" width="8.85546875" style="28"/>
    <col min="2307" max="2308" width="0" style="28" hidden="1" customWidth="1"/>
    <col min="2309" max="2309" width="12.7109375" style="28" customWidth="1"/>
    <col min="2310" max="2310" width="0" style="28" hidden="1" customWidth="1"/>
    <col min="2311" max="2311" width="14.42578125" style="28" customWidth="1"/>
    <col min="2312" max="2312" width="12.7109375" style="28" customWidth="1"/>
    <col min="2313" max="2313" width="52.140625" style="28" customWidth="1"/>
    <col min="2314" max="2314" width="0" style="28" hidden="1" customWidth="1"/>
    <col min="2315" max="2315" width="16" style="28" customWidth="1"/>
    <col min="2316" max="2316" width="13.28515625" style="28" customWidth="1"/>
    <col min="2317" max="2317" width="13.28515625" style="28" bestFit="1" customWidth="1"/>
    <col min="2318" max="2318" width="10.42578125" style="28" customWidth="1"/>
    <col min="2319" max="2319" width="12.85546875" style="28" customWidth="1"/>
    <col min="2320" max="2320" width="14.7109375" style="28" customWidth="1"/>
    <col min="2321" max="2321" width="15.28515625" style="28" customWidth="1"/>
    <col min="2322" max="2324" width="8.85546875" style="28" customWidth="1"/>
    <col min="2325" max="2325" width="9.7109375" style="28" bestFit="1" customWidth="1"/>
    <col min="2326" max="2562" width="8.85546875" style="28"/>
    <col min="2563" max="2564" width="0" style="28" hidden="1" customWidth="1"/>
    <col min="2565" max="2565" width="12.7109375" style="28" customWidth="1"/>
    <col min="2566" max="2566" width="0" style="28" hidden="1" customWidth="1"/>
    <col min="2567" max="2567" width="14.42578125" style="28" customWidth="1"/>
    <col min="2568" max="2568" width="12.7109375" style="28" customWidth="1"/>
    <col min="2569" max="2569" width="52.140625" style="28" customWidth="1"/>
    <col min="2570" max="2570" width="0" style="28" hidden="1" customWidth="1"/>
    <col min="2571" max="2571" width="16" style="28" customWidth="1"/>
    <col min="2572" max="2572" width="13.28515625" style="28" customWidth="1"/>
    <col min="2573" max="2573" width="13.28515625" style="28" bestFit="1" customWidth="1"/>
    <col min="2574" max="2574" width="10.42578125" style="28" customWidth="1"/>
    <col min="2575" max="2575" width="12.85546875" style="28" customWidth="1"/>
    <col min="2576" max="2576" width="14.7109375" style="28" customWidth="1"/>
    <col min="2577" max="2577" width="15.28515625" style="28" customWidth="1"/>
    <col min="2578" max="2580" width="8.85546875" style="28" customWidth="1"/>
    <col min="2581" max="2581" width="9.7109375" style="28" bestFit="1" customWidth="1"/>
    <col min="2582" max="2818" width="8.85546875" style="28"/>
    <col min="2819" max="2820" width="0" style="28" hidden="1" customWidth="1"/>
    <col min="2821" max="2821" width="12.7109375" style="28" customWidth="1"/>
    <col min="2822" max="2822" width="0" style="28" hidden="1" customWidth="1"/>
    <col min="2823" max="2823" width="14.42578125" style="28" customWidth="1"/>
    <col min="2824" max="2824" width="12.7109375" style="28" customWidth="1"/>
    <col min="2825" max="2825" width="52.140625" style="28" customWidth="1"/>
    <col min="2826" max="2826" width="0" style="28" hidden="1" customWidth="1"/>
    <col min="2827" max="2827" width="16" style="28" customWidth="1"/>
    <col min="2828" max="2828" width="13.28515625" style="28" customWidth="1"/>
    <col min="2829" max="2829" width="13.28515625" style="28" bestFit="1" customWidth="1"/>
    <col min="2830" max="2830" width="10.42578125" style="28" customWidth="1"/>
    <col min="2831" max="2831" width="12.85546875" style="28" customWidth="1"/>
    <col min="2832" max="2832" width="14.7109375" style="28" customWidth="1"/>
    <col min="2833" max="2833" width="15.28515625" style="28" customWidth="1"/>
    <col min="2834" max="2836" width="8.85546875" style="28" customWidth="1"/>
    <col min="2837" max="2837" width="9.7109375" style="28" bestFit="1" customWidth="1"/>
    <col min="2838" max="3074" width="8.85546875" style="28"/>
    <col min="3075" max="3076" width="0" style="28" hidden="1" customWidth="1"/>
    <col min="3077" max="3077" width="12.7109375" style="28" customWidth="1"/>
    <col min="3078" max="3078" width="0" style="28" hidden="1" customWidth="1"/>
    <col min="3079" max="3079" width="14.42578125" style="28" customWidth="1"/>
    <col min="3080" max="3080" width="12.7109375" style="28" customWidth="1"/>
    <col min="3081" max="3081" width="52.140625" style="28" customWidth="1"/>
    <col min="3082" max="3082" width="0" style="28" hidden="1" customWidth="1"/>
    <col min="3083" max="3083" width="16" style="28" customWidth="1"/>
    <col min="3084" max="3084" width="13.28515625" style="28" customWidth="1"/>
    <col min="3085" max="3085" width="13.28515625" style="28" bestFit="1" customWidth="1"/>
    <col min="3086" max="3086" width="10.42578125" style="28" customWidth="1"/>
    <col min="3087" max="3087" width="12.85546875" style="28" customWidth="1"/>
    <col min="3088" max="3088" width="14.7109375" style="28" customWidth="1"/>
    <col min="3089" max="3089" width="15.28515625" style="28" customWidth="1"/>
    <col min="3090" max="3092" width="8.85546875" style="28" customWidth="1"/>
    <col min="3093" max="3093" width="9.7109375" style="28" bestFit="1" customWidth="1"/>
    <col min="3094" max="3330" width="8.85546875" style="28"/>
    <col min="3331" max="3332" width="0" style="28" hidden="1" customWidth="1"/>
    <col min="3333" max="3333" width="12.7109375" style="28" customWidth="1"/>
    <col min="3334" max="3334" width="0" style="28" hidden="1" customWidth="1"/>
    <col min="3335" max="3335" width="14.42578125" style="28" customWidth="1"/>
    <col min="3336" max="3336" width="12.7109375" style="28" customWidth="1"/>
    <col min="3337" max="3337" width="52.140625" style="28" customWidth="1"/>
    <col min="3338" max="3338" width="0" style="28" hidden="1" customWidth="1"/>
    <col min="3339" max="3339" width="16" style="28" customWidth="1"/>
    <col min="3340" max="3340" width="13.28515625" style="28" customWidth="1"/>
    <col min="3341" max="3341" width="13.28515625" style="28" bestFit="1" customWidth="1"/>
    <col min="3342" max="3342" width="10.42578125" style="28" customWidth="1"/>
    <col min="3343" max="3343" width="12.85546875" style="28" customWidth="1"/>
    <col min="3344" max="3344" width="14.7109375" style="28" customWidth="1"/>
    <col min="3345" max="3345" width="15.28515625" style="28" customWidth="1"/>
    <col min="3346" max="3348" width="8.85546875" style="28" customWidth="1"/>
    <col min="3349" max="3349" width="9.7109375" style="28" bestFit="1" customWidth="1"/>
    <col min="3350" max="3586" width="8.85546875" style="28"/>
    <col min="3587" max="3588" width="0" style="28" hidden="1" customWidth="1"/>
    <col min="3589" max="3589" width="12.7109375" style="28" customWidth="1"/>
    <col min="3590" max="3590" width="0" style="28" hidden="1" customWidth="1"/>
    <col min="3591" max="3591" width="14.42578125" style="28" customWidth="1"/>
    <col min="3592" max="3592" width="12.7109375" style="28" customWidth="1"/>
    <col min="3593" max="3593" width="52.140625" style="28" customWidth="1"/>
    <col min="3594" max="3594" width="0" style="28" hidden="1" customWidth="1"/>
    <col min="3595" max="3595" width="16" style="28" customWidth="1"/>
    <col min="3596" max="3596" width="13.28515625" style="28" customWidth="1"/>
    <col min="3597" max="3597" width="13.28515625" style="28" bestFit="1" customWidth="1"/>
    <col min="3598" max="3598" width="10.42578125" style="28" customWidth="1"/>
    <col min="3599" max="3599" width="12.85546875" style="28" customWidth="1"/>
    <col min="3600" max="3600" width="14.7109375" style="28" customWidth="1"/>
    <col min="3601" max="3601" width="15.28515625" style="28" customWidth="1"/>
    <col min="3602" max="3604" width="8.85546875" style="28" customWidth="1"/>
    <col min="3605" max="3605" width="9.7109375" style="28" bestFit="1" customWidth="1"/>
    <col min="3606" max="3842" width="8.85546875" style="28"/>
    <col min="3843" max="3844" width="0" style="28" hidden="1" customWidth="1"/>
    <col min="3845" max="3845" width="12.7109375" style="28" customWidth="1"/>
    <col min="3846" max="3846" width="0" style="28" hidden="1" customWidth="1"/>
    <col min="3847" max="3847" width="14.42578125" style="28" customWidth="1"/>
    <col min="3848" max="3848" width="12.7109375" style="28" customWidth="1"/>
    <col min="3849" max="3849" width="52.140625" style="28" customWidth="1"/>
    <col min="3850" max="3850" width="0" style="28" hidden="1" customWidth="1"/>
    <col min="3851" max="3851" width="16" style="28" customWidth="1"/>
    <col min="3852" max="3852" width="13.28515625" style="28" customWidth="1"/>
    <col min="3853" max="3853" width="13.28515625" style="28" bestFit="1" customWidth="1"/>
    <col min="3854" max="3854" width="10.42578125" style="28" customWidth="1"/>
    <col min="3855" max="3855" width="12.85546875" style="28" customWidth="1"/>
    <col min="3856" max="3856" width="14.7109375" style="28" customWidth="1"/>
    <col min="3857" max="3857" width="15.28515625" style="28" customWidth="1"/>
    <col min="3858" max="3860" width="8.85546875" style="28" customWidth="1"/>
    <col min="3861" max="3861" width="9.7109375" style="28" bestFit="1" customWidth="1"/>
    <col min="3862" max="4098" width="8.85546875" style="28"/>
    <col min="4099" max="4100" width="0" style="28" hidden="1" customWidth="1"/>
    <col min="4101" max="4101" width="12.7109375" style="28" customWidth="1"/>
    <col min="4102" max="4102" width="0" style="28" hidden="1" customWidth="1"/>
    <col min="4103" max="4103" width="14.42578125" style="28" customWidth="1"/>
    <col min="4104" max="4104" width="12.7109375" style="28" customWidth="1"/>
    <col min="4105" max="4105" width="52.140625" style="28" customWidth="1"/>
    <col min="4106" max="4106" width="0" style="28" hidden="1" customWidth="1"/>
    <col min="4107" max="4107" width="16" style="28" customWidth="1"/>
    <col min="4108" max="4108" width="13.28515625" style="28" customWidth="1"/>
    <col min="4109" max="4109" width="13.28515625" style="28" bestFit="1" customWidth="1"/>
    <col min="4110" max="4110" width="10.42578125" style="28" customWidth="1"/>
    <col min="4111" max="4111" width="12.85546875" style="28" customWidth="1"/>
    <col min="4112" max="4112" width="14.7109375" style="28" customWidth="1"/>
    <col min="4113" max="4113" width="15.28515625" style="28" customWidth="1"/>
    <col min="4114" max="4116" width="8.85546875" style="28" customWidth="1"/>
    <col min="4117" max="4117" width="9.7109375" style="28" bestFit="1" customWidth="1"/>
    <col min="4118" max="4354" width="8.85546875" style="28"/>
    <col min="4355" max="4356" width="0" style="28" hidden="1" customWidth="1"/>
    <col min="4357" max="4357" width="12.7109375" style="28" customWidth="1"/>
    <col min="4358" max="4358" width="0" style="28" hidden="1" customWidth="1"/>
    <col min="4359" max="4359" width="14.42578125" style="28" customWidth="1"/>
    <col min="4360" max="4360" width="12.7109375" style="28" customWidth="1"/>
    <col min="4361" max="4361" width="52.140625" style="28" customWidth="1"/>
    <col min="4362" max="4362" width="0" style="28" hidden="1" customWidth="1"/>
    <col min="4363" max="4363" width="16" style="28" customWidth="1"/>
    <col min="4364" max="4364" width="13.28515625" style="28" customWidth="1"/>
    <col min="4365" max="4365" width="13.28515625" style="28" bestFit="1" customWidth="1"/>
    <col min="4366" max="4366" width="10.42578125" style="28" customWidth="1"/>
    <col min="4367" max="4367" width="12.85546875" style="28" customWidth="1"/>
    <col min="4368" max="4368" width="14.7109375" style="28" customWidth="1"/>
    <col min="4369" max="4369" width="15.28515625" style="28" customWidth="1"/>
    <col min="4370" max="4372" width="8.85546875" style="28" customWidth="1"/>
    <col min="4373" max="4373" width="9.7109375" style="28" bestFit="1" customWidth="1"/>
    <col min="4374" max="4610" width="8.85546875" style="28"/>
    <col min="4611" max="4612" width="0" style="28" hidden="1" customWidth="1"/>
    <col min="4613" max="4613" width="12.7109375" style="28" customWidth="1"/>
    <col min="4614" max="4614" width="0" style="28" hidden="1" customWidth="1"/>
    <col min="4615" max="4615" width="14.42578125" style="28" customWidth="1"/>
    <col min="4616" max="4616" width="12.7109375" style="28" customWidth="1"/>
    <col min="4617" max="4617" width="52.140625" style="28" customWidth="1"/>
    <col min="4618" max="4618" width="0" style="28" hidden="1" customWidth="1"/>
    <col min="4619" max="4619" width="16" style="28" customWidth="1"/>
    <col min="4620" max="4620" width="13.28515625" style="28" customWidth="1"/>
    <col min="4621" max="4621" width="13.28515625" style="28" bestFit="1" customWidth="1"/>
    <col min="4622" max="4622" width="10.42578125" style="28" customWidth="1"/>
    <col min="4623" max="4623" width="12.85546875" style="28" customWidth="1"/>
    <col min="4624" max="4624" width="14.7109375" style="28" customWidth="1"/>
    <col min="4625" max="4625" width="15.28515625" style="28" customWidth="1"/>
    <col min="4626" max="4628" width="8.85546875" style="28" customWidth="1"/>
    <col min="4629" max="4629" width="9.7109375" style="28" bestFit="1" customWidth="1"/>
    <col min="4630" max="4866" width="8.85546875" style="28"/>
    <col min="4867" max="4868" width="0" style="28" hidden="1" customWidth="1"/>
    <col min="4869" max="4869" width="12.7109375" style="28" customWidth="1"/>
    <col min="4870" max="4870" width="0" style="28" hidden="1" customWidth="1"/>
    <col min="4871" max="4871" width="14.42578125" style="28" customWidth="1"/>
    <col min="4872" max="4872" width="12.7109375" style="28" customWidth="1"/>
    <col min="4873" max="4873" width="52.140625" style="28" customWidth="1"/>
    <col min="4874" max="4874" width="0" style="28" hidden="1" customWidth="1"/>
    <col min="4875" max="4875" width="16" style="28" customWidth="1"/>
    <col min="4876" max="4876" width="13.28515625" style="28" customWidth="1"/>
    <col min="4877" max="4877" width="13.28515625" style="28" bestFit="1" customWidth="1"/>
    <col min="4878" max="4878" width="10.42578125" style="28" customWidth="1"/>
    <col min="4879" max="4879" width="12.85546875" style="28" customWidth="1"/>
    <col min="4880" max="4880" width="14.7109375" style="28" customWidth="1"/>
    <col min="4881" max="4881" width="15.28515625" style="28" customWidth="1"/>
    <col min="4882" max="4884" width="8.85546875" style="28" customWidth="1"/>
    <col min="4885" max="4885" width="9.7109375" style="28" bestFit="1" customWidth="1"/>
    <col min="4886" max="5122" width="8.85546875" style="28"/>
    <col min="5123" max="5124" width="0" style="28" hidden="1" customWidth="1"/>
    <col min="5125" max="5125" width="12.7109375" style="28" customWidth="1"/>
    <col min="5126" max="5126" width="0" style="28" hidden="1" customWidth="1"/>
    <col min="5127" max="5127" width="14.42578125" style="28" customWidth="1"/>
    <col min="5128" max="5128" width="12.7109375" style="28" customWidth="1"/>
    <col min="5129" max="5129" width="52.140625" style="28" customWidth="1"/>
    <col min="5130" max="5130" width="0" style="28" hidden="1" customWidth="1"/>
    <col min="5131" max="5131" width="16" style="28" customWidth="1"/>
    <col min="5132" max="5132" width="13.28515625" style="28" customWidth="1"/>
    <col min="5133" max="5133" width="13.28515625" style="28" bestFit="1" customWidth="1"/>
    <col min="5134" max="5134" width="10.42578125" style="28" customWidth="1"/>
    <col min="5135" max="5135" width="12.85546875" style="28" customWidth="1"/>
    <col min="5136" max="5136" width="14.7109375" style="28" customWidth="1"/>
    <col min="5137" max="5137" width="15.28515625" style="28" customWidth="1"/>
    <col min="5138" max="5140" width="8.85546875" style="28" customWidth="1"/>
    <col min="5141" max="5141" width="9.7109375" style="28" bestFit="1" customWidth="1"/>
    <col min="5142" max="5378" width="8.85546875" style="28"/>
    <col min="5379" max="5380" width="0" style="28" hidden="1" customWidth="1"/>
    <col min="5381" max="5381" width="12.7109375" style="28" customWidth="1"/>
    <col min="5382" max="5382" width="0" style="28" hidden="1" customWidth="1"/>
    <col min="5383" max="5383" width="14.42578125" style="28" customWidth="1"/>
    <col min="5384" max="5384" width="12.7109375" style="28" customWidth="1"/>
    <col min="5385" max="5385" width="52.140625" style="28" customWidth="1"/>
    <col min="5386" max="5386" width="0" style="28" hidden="1" customWidth="1"/>
    <col min="5387" max="5387" width="16" style="28" customWidth="1"/>
    <col min="5388" max="5388" width="13.28515625" style="28" customWidth="1"/>
    <col min="5389" max="5389" width="13.28515625" style="28" bestFit="1" customWidth="1"/>
    <col min="5390" max="5390" width="10.42578125" style="28" customWidth="1"/>
    <col min="5391" max="5391" width="12.85546875" style="28" customWidth="1"/>
    <col min="5392" max="5392" width="14.7109375" style="28" customWidth="1"/>
    <col min="5393" max="5393" width="15.28515625" style="28" customWidth="1"/>
    <col min="5394" max="5396" width="8.85546875" style="28" customWidth="1"/>
    <col min="5397" max="5397" width="9.7109375" style="28" bestFit="1" customWidth="1"/>
    <col min="5398" max="5634" width="8.85546875" style="28"/>
    <col min="5635" max="5636" width="0" style="28" hidden="1" customWidth="1"/>
    <col min="5637" max="5637" width="12.7109375" style="28" customWidth="1"/>
    <col min="5638" max="5638" width="0" style="28" hidden="1" customWidth="1"/>
    <col min="5639" max="5639" width="14.42578125" style="28" customWidth="1"/>
    <col min="5640" max="5640" width="12.7109375" style="28" customWidth="1"/>
    <col min="5641" max="5641" width="52.140625" style="28" customWidth="1"/>
    <col min="5642" max="5642" width="0" style="28" hidden="1" customWidth="1"/>
    <col min="5643" max="5643" width="16" style="28" customWidth="1"/>
    <col min="5644" max="5644" width="13.28515625" style="28" customWidth="1"/>
    <col min="5645" max="5645" width="13.28515625" style="28" bestFit="1" customWidth="1"/>
    <col min="5646" max="5646" width="10.42578125" style="28" customWidth="1"/>
    <col min="5647" max="5647" width="12.85546875" style="28" customWidth="1"/>
    <col min="5648" max="5648" width="14.7109375" style="28" customWidth="1"/>
    <col min="5649" max="5649" width="15.28515625" style="28" customWidth="1"/>
    <col min="5650" max="5652" width="8.85546875" style="28" customWidth="1"/>
    <col min="5653" max="5653" width="9.7109375" style="28" bestFit="1" customWidth="1"/>
    <col min="5654" max="5890" width="8.85546875" style="28"/>
    <col min="5891" max="5892" width="0" style="28" hidden="1" customWidth="1"/>
    <col min="5893" max="5893" width="12.7109375" style="28" customWidth="1"/>
    <col min="5894" max="5894" width="0" style="28" hidden="1" customWidth="1"/>
    <col min="5895" max="5895" width="14.42578125" style="28" customWidth="1"/>
    <col min="5896" max="5896" width="12.7109375" style="28" customWidth="1"/>
    <col min="5897" max="5897" width="52.140625" style="28" customWidth="1"/>
    <col min="5898" max="5898" width="0" style="28" hidden="1" customWidth="1"/>
    <col min="5899" max="5899" width="16" style="28" customWidth="1"/>
    <col min="5900" max="5900" width="13.28515625" style="28" customWidth="1"/>
    <col min="5901" max="5901" width="13.28515625" style="28" bestFit="1" customWidth="1"/>
    <col min="5902" max="5902" width="10.42578125" style="28" customWidth="1"/>
    <col min="5903" max="5903" width="12.85546875" style="28" customWidth="1"/>
    <col min="5904" max="5904" width="14.7109375" style="28" customWidth="1"/>
    <col min="5905" max="5905" width="15.28515625" style="28" customWidth="1"/>
    <col min="5906" max="5908" width="8.85546875" style="28" customWidth="1"/>
    <col min="5909" max="5909" width="9.7109375" style="28" bestFit="1" customWidth="1"/>
    <col min="5910" max="6146" width="8.85546875" style="28"/>
    <col min="6147" max="6148" width="0" style="28" hidden="1" customWidth="1"/>
    <col min="6149" max="6149" width="12.7109375" style="28" customWidth="1"/>
    <col min="6150" max="6150" width="0" style="28" hidden="1" customWidth="1"/>
    <col min="6151" max="6151" width="14.42578125" style="28" customWidth="1"/>
    <col min="6152" max="6152" width="12.7109375" style="28" customWidth="1"/>
    <col min="6153" max="6153" width="52.140625" style="28" customWidth="1"/>
    <col min="6154" max="6154" width="0" style="28" hidden="1" customWidth="1"/>
    <col min="6155" max="6155" width="16" style="28" customWidth="1"/>
    <col min="6156" max="6156" width="13.28515625" style="28" customWidth="1"/>
    <col min="6157" max="6157" width="13.28515625" style="28" bestFit="1" customWidth="1"/>
    <col min="6158" max="6158" width="10.42578125" style="28" customWidth="1"/>
    <col min="6159" max="6159" width="12.85546875" style="28" customWidth="1"/>
    <col min="6160" max="6160" width="14.7109375" style="28" customWidth="1"/>
    <col min="6161" max="6161" width="15.28515625" style="28" customWidth="1"/>
    <col min="6162" max="6164" width="8.85546875" style="28" customWidth="1"/>
    <col min="6165" max="6165" width="9.7109375" style="28" bestFit="1" customWidth="1"/>
    <col min="6166" max="6402" width="8.85546875" style="28"/>
    <col min="6403" max="6404" width="0" style="28" hidden="1" customWidth="1"/>
    <col min="6405" max="6405" width="12.7109375" style="28" customWidth="1"/>
    <col min="6406" max="6406" width="0" style="28" hidden="1" customWidth="1"/>
    <col min="6407" max="6407" width="14.42578125" style="28" customWidth="1"/>
    <col min="6408" max="6408" width="12.7109375" style="28" customWidth="1"/>
    <col min="6409" max="6409" width="52.140625" style="28" customWidth="1"/>
    <col min="6410" max="6410" width="0" style="28" hidden="1" customWidth="1"/>
    <col min="6411" max="6411" width="16" style="28" customWidth="1"/>
    <col min="6412" max="6412" width="13.28515625" style="28" customWidth="1"/>
    <col min="6413" max="6413" width="13.28515625" style="28" bestFit="1" customWidth="1"/>
    <col min="6414" max="6414" width="10.42578125" style="28" customWidth="1"/>
    <col min="6415" max="6415" width="12.85546875" style="28" customWidth="1"/>
    <col min="6416" max="6416" width="14.7109375" style="28" customWidth="1"/>
    <col min="6417" max="6417" width="15.28515625" style="28" customWidth="1"/>
    <col min="6418" max="6420" width="8.85546875" style="28" customWidth="1"/>
    <col min="6421" max="6421" width="9.7109375" style="28" bestFit="1" customWidth="1"/>
    <col min="6422" max="6658" width="8.85546875" style="28"/>
    <col min="6659" max="6660" width="0" style="28" hidden="1" customWidth="1"/>
    <col min="6661" max="6661" width="12.7109375" style="28" customWidth="1"/>
    <col min="6662" max="6662" width="0" style="28" hidden="1" customWidth="1"/>
    <col min="6663" max="6663" width="14.42578125" style="28" customWidth="1"/>
    <col min="6664" max="6664" width="12.7109375" style="28" customWidth="1"/>
    <col min="6665" max="6665" width="52.140625" style="28" customWidth="1"/>
    <col min="6666" max="6666" width="0" style="28" hidden="1" customWidth="1"/>
    <col min="6667" max="6667" width="16" style="28" customWidth="1"/>
    <col min="6668" max="6668" width="13.28515625" style="28" customWidth="1"/>
    <col min="6669" max="6669" width="13.28515625" style="28" bestFit="1" customWidth="1"/>
    <col min="6670" max="6670" width="10.42578125" style="28" customWidth="1"/>
    <col min="6671" max="6671" width="12.85546875" style="28" customWidth="1"/>
    <col min="6672" max="6672" width="14.7109375" style="28" customWidth="1"/>
    <col min="6673" max="6673" width="15.28515625" style="28" customWidth="1"/>
    <col min="6674" max="6676" width="8.85546875" style="28" customWidth="1"/>
    <col min="6677" max="6677" width="9.7109375" style="28" bestFit="1" customWidth="1"/>
    <col min="6678" max="6914" width="8.85546875" style="28"/>
    <col min="6915" max="6916" width="0" style="28" hidden="1" customWidth="1"/>
    <col min="6917" max="6917" width="12.7109375" style="28" customWidth="1"/>
    <col min="6918" max="6918" width="0" style="28" hidden="1" customWidth="1"/>
    <col min="6919" max="6919" width="14.42578125" style="28" customWidth="1"/>
    <col min="6920" max="6920" width="12.7109375" style="28" customWidth="1"/>
    <col min="6921" max="6921" width="52.140625" style="28" customWidth="1"/>
    <col min="6922" max="6922" width="0" style="28" hidden="1" customWidth="1"/>
    <col min="6923" max="6923" width="16" style="28" customWidth="1"/>
    <col min="6924" max="6924" width="13.28515625" style="28" customWidth="1"/>
    <col min="6925" max="6925" width="13.28515625" style="28" bestFit="1" customWidth="1"/>
    <col min="6926" max="6926" width="10.42578125" style="28" customWidth="1"/>
    <col min="6927" max="6927" width="12.85546875" style="28" customWidth="1"/>
    <col min="6928" max="6928" width="14.7109375" style="28" customWidth="1"/>
    <col min="6929" max="6929" width="15.28515625" style="28" customWidth="1"/>
    <col min="6930" max="6932" width="8.85546875" style="28" customWidth="1"/>
    <col min="6933" max="6933" width="9.7109375" style="28" bestFit="1" customWidth="1"/>
    <col min="6934" max="7170" width="8.85546875" style="28"/>
    <col min="7171" max="7172" width="0" style="28" hidden="1" customWidth="1"/>
    <col min="7173" max="7173" width="12.7109375" style="28" customWidth="1"/>
    <col min="7174" max="7174" width="0" style="28" hidden="1" customWidth="1"/>
    <col min="7175" max="7175" width="14.42578125" style="28" customWidth="1"/>
    <col min="7176" max="7176" width="12.7109375" style="28" customWidth="1"/>
    <col min="7177" max="7177" width="52.140625" style="28" customWidth="1"/>
    <col min="7178" max="7178" width="0" style="28" hidden="1" customWidth="1"/>
    <col min="7179" max="7179" width="16" style="28" customWidth="1"/>
    <col min="7180" max="7180" width="13.28515625" style="28" customWidth="1"/>
    <col min="7181" max="7181" width="13.28515625" style="28" bestFit="1" customWidth="1"/>
    <col min="7182" max="7182" width="10.42578125" style="28" customWidth="1"/>
    <col min="7183" max="7183" width="12.85546875" style="28" customWidth="1"/>
    <col min="7184" max="7184" width="14.7109375" style="28" customWidth="1"/>
    <col min="7185" max="7185" width="15.28515625" style="28" customWidth="1"/>
    <col min="7186" max="7188" width="8.85546875" style="28" customWidth="1"/>
    <col min="7189" max="7189" width="9.7109375" style="28" bestFit="1" customWidth="1"/>
    <col min="7190" max="7426" width="8.85546875" style="28"/>
    <col min="7427" max="7428" width="0" style="28" hidden="1" customWidth="1"/>
    <col min="7429" max="7429" width="12.7109375" style="28" customWidth="1"/>
    <col min="7430" max="7430" width="0" style="28" hidden="1" customWidth="1"/>
    <col min="7431" max="7431" width="14.42578125" style="28" customWidth="1"/>
    <col min="7432" max="7432" width="12.7109375" style="28" customWidth="1"/>
    <col min="7433" max="7433" width="52.140625" style="28" customWidth="1"/>
    <col min="7434" max="7434" width="0" style="28" hidden="1" customWidth="1"/>
    <col min="7435" max="7435" width="16" style="28" customWidth="1"/>
    <col min="7436" max="7436" width="13.28515625" style="28" customWidth="1"/>
    <col min="7437" max="7437" width="13.28515625" style="28" bestFit="1" customWidth="1"/>
    <col min="7438" max="7438" width="10.42578125" style="28" customWidth="1"/>
    <col min="7439" max="7439" width="12.85546875" style="28" customWidth="1"/>
    <col min="7440" max="7440" width="14.7109375" style="28" customWidth="1"/>
    <col min="7441" max="7441" width="15.28515625" style="28" customWidth="1"/>
    <col min="7442" max="7444" width="8.85546875" style="28" customWidth="1"/>
    <col min="7445" max="7445" width="9.7109375" style="28" bestFit="1" customWidth="1"/>
    <col min="7446" max="7682" width="8.85546875" style="28"/>
    <col min="7683" max="7684" width="0" style="28" hidden="1" customWidth="1"/>
    <col min="7685" max="7685" width="12.7109375" style="28" customWidth="1"/>
    <col min="7686" max="7686" width="0" style="28" hidden="1" customWidth="1"/>
    <col min="7687" max="7687" width="14.42578125" style="28" customWidth="1"/>
    <col min="7688" max="7688" width="12.7109375" style="28" customWidth="1"/>
    <col min="7689" max="7689" width="52.140625" style="28" customWidth="1"/>
    <col min="7690" max="7690" width="0" style="28" hidden="1" customWidth="1"/>
    <col min="7691" max="7691" width="16" style="28" customWidth="1"/>
    <col min="7692" max="7692" width="13.28515625" style="28" customWidth="1"/>
    <col min="7693" max="7693" width="13.28515625" style="28" bestFit="1" customWidth="1"/>
    <col min="7694" max="7694" width="10.42578125" style="28" customWidth="1"/>
    <col min="7695" max="7695" width="12.85546875" style="28" customWidth="1"/>
    <col min="7696" max="7696" width="14.7109375" style="28" customWidth="1"/>
    <col min="7697" max="7697" width="15.28515625" style="28" customWidth="1"/>
    <col min="7698" max="7700" width="8.85546875" style="28" customWidth="1"/>
    <col min="7701" max="7701" width="9.7109375" style="28" bestFit="1" customWidth="1"/>
    <col min="7702" max="7938" width="8.85546875" style="28"/>
    <col min="7939" max="7940" width="0" style="28" hidden="1" customWidth="1"/>
    <col min="7941" max="7941" width="12.7109375" style="28" customWidth="1"/>
    <col min="7942" max="7942" width="0" style="28" hidden="1" customWidth="1"/>
    <col min="7943" max="7943" width="14.42578125" style="28" customWidth="1"/>
    <col min="7944" max="7944" width="12.7109375" style="28" customWidth="1"/>
    <col min="7945" max="7945" width="52.140625" style="28" customWidth="1"/>
    <col min="7946" max="7946" width="0" style="28" hidden="1" customWidth="1"/>
    <col min="7947" max="7947" width="16" style="28" customWidth="1"/>
    <col min="7948" max="7948" width="13.28515625" style="28" customWidth="1"/>
    <col min="7949" max="7949" width="13.28515625" style="28" bestFit="1" customWidth="1"/>
    <col min="7950" max="7950" width="10.42578125" style="28" customWidth="1"/>
    <col min="7951" max="7951" width="12.85546875" style="28" customWidth="1"/>
    <col min="7952" max="7952" width="14.7109375" style="28" customWidth="1"/>
    <col min="7953" max="7953" width="15.28515625" style="28" customWidth="1"/>
    <col min="7954" max="7956" width="8.85546875" style="28" customWidth="1"/>
    <col min="7957" max="7957" width="9.7109375" style="28" bestFit="1" customWidth="1"/>
    <col min="7958" max="8194" width="8.85546875" style="28"/>
    <col min="8195" max="8196" width="0" style="28" hidden="1" customWidth="1"/>
    <col min="8197" max="8197" width="12.7109375" style="28" customWidth="1"/>
    <col min="8198" max="8198" width="0" style="28" hidden="1" customWidth="1"/>
    <col min="8199" max="8199" width="14.42578125" style="28" customWidth="1"/>
    <col min="8200" max="8200" width="12.7109375" style="28" customWidth="1"/>
    <col min="8201" max="8201" width="52.140625" style="28" customWidth="1"/>
    <col min="8202" max="8202" width="0" style="28" hidden="1" customWidth="1"/>
    <col min="8203" max="8203" width="16" style="28" customWidth="1"/>
    <col min="8204" max="8204" width="13.28515625" style="28" customWidth="1"/>
    <col min="8205" max="8205" width="13.28515625" style="28" bestFit="1" customWidth="1"/>
    <col min="8206" max="8206" width="10.42578125" style="28" customWidth="1"/>
    <col min="8207" max="8207" width="12.85546875" style="28" customWidth="1"/>
    <col min="8208" max="8208" width="14.7109375" style="28" customWidth="1"/>
    <col min="8209" max="8209" width="15.28515625" style="28" customWidth="1"/>
    <col min="8210" max="8212" width="8.85546875" style="28" customWidth="1"/>
    <col min="8213" max="8213" width="9.7109375" style="28" bestFit="1" customWidth="1"/>
    <col min="8214" max="8450" width="8.85546875" style="28"/>
    <col min="8451" max="8452" width="0" style="28" hidden="1" customWidth="1"/>
    <col min="8453" max="8453" width="12.7109375" style="28" customWidth="1"/>
    <col min="8454" max="8454" width="0" style="28" hidden="1" customWidth="1"/>
    <col min="8455" max="8455" width="14.42578125" style="28" customWidth="1"/>
    <col min="8456" max="8456" width="12.7109375" style="28" customWidth="1"/>
    <col min="8457" max="8457" width="52.140625" style="28" customWidth="1"/>
    <col min="8458" max="8458" width="0" style="28" hidden="1" customWidth="1"/>
    <col min="8459" max="8459" width="16" style="28" customWidth="1"/>
    <col min="8460" max="8460" width="13.28515625" style="28" customWidth="1"/>
    <col min="8461" max="8461" width="13.28515625" style="28" bestFit="1" customWidth="1"/>
    <col min="8462" max="8462" width="10.42578125" style="28" customWidth="1"/>
    <col min="8463" max="8463" width="12.85546875" style="28" customWidth="1"/>
    <col min="8464" max="8464" width="14.7109375" style="28" customWidth="1"/>
    <col min="8465" max="8465" width="15.28515625" style="28" customWidth="1"/>
    <col min="8466" max="8468" width="8.85546875" style="28" customWidth="1"/>
    <col min="8469" max="8469" width="9.7109375" style="28" bestFit="1" customWidth="1"/>
    <col min="8470" max="8706" width="8.85546875" style="28"/>
    <col min="8707" max="8708" width="0" style="28" hidden="1" customWidth="1"/>
    <col min="8709" max="8709" width="12.7109375" style="28" customWidth="1"/>
    <col min="8710" max="8710" width="0" style="28" hidden="1" customWidth="1"/>
    <col min="8711" max="8711" width="14.42578125" style="28" customWidth="1"/>
    <col min="8712" max="8712" width="12.7109375" style="28" customWidth="1"/>
    <col min="8713" max="8713" width="52.140625" style="28" customWidth="1"/>
    <col min="8714" max="8714" width="0" style="28" hidden="1" customWidth="1"/>
    <col min="8715" max="8715" width="16" style="28" customWidth="1"/>
    <col min="8716" max="8716" width="13.28515625" style="28" customWidth="1"/>
    <col min="8717" max="8717" width="13.28515625" style="28" bestFit="1" customWidth="1"/>
    <col min="8718" max="8718" width="10.42578125" style="28" customWidth="1"/>
    <col min="8719" max="8719" width="12.85546875" style="28" customWidth="1"/>
    <col min="8720" max="8720" width="14.7109375" style="28" customWidth="1"/>
    <col min="8721" max="8721" width="15.28515625" style="28" customWidth="1"/>
    <col min="8722" max="8724" width="8.85546875" style="28" customWidth="1"/>
    <col min="8725" max="8725" width="9.7109375" style="28" bestFit="1" customWidth="1"/>
    <col min="8726" max="8962" width="8.85546875" style="28"/>
    <col min="8963" max="8964" width="0" style="28" hidden="1" customWidth="1"/>
    <col min="8965" max="8965" width="12.7109375" style="28" customWidth="1"/>
    <col min="8966" max="8966" width="0" style="28" hidden="1" customWidth="1"/>
    <col min="8967" max="8967" width="14.42578125" style="28" customWidth="1"/>
    <col min="8968" max="8968" width="12.7109375" style="28" customWidth="1"/>
    <col min="8969" max="8969" width="52.140625" style="28" customWidth="1"/>
    <col min="8970" max="8970" width="0" style="28" hidden="1" customWidth="1"/>
    <col min="8971" max="8971" width="16" style="28" customWidth="1"/>
    <col min="8972" max="8972" width="13.28515625" style="28" customWidth="1"/>
    <col min="8973" max="8973" width="13.28515625" style="28" bestFit="1" customWidth="1"/>
    <col min="8974" max="8974" width="10.42578125" style="28" customWidth="1"/>
    <col min="8975" max="8975" width="12.85546875" style="28" customWidth="1"/>
    <col min="8976" max="8976" width="14.7109375" style="28" customWidth="1"/>
    <col min="8977" max="8977" width="15.28515625" style="28" customWidth="1"/>
    <col min="8978" max="8980" width="8.85546875" style="28" customWidth="1"/>
    <col min="8981" max="8981" width="9.7109375" style="28" bestFit="1" customWidth="1"/>
    <col min="8982" max="9218" width="8.85546875" style="28"/>
    <col min="9219" max="9220" width="0" style="28" hidden="1" customWidth="1"/>
    <col min="9221" max="9221" width="12.7109375" style="28" customWidth="1"/>
    <col min="9222" max="9222" width="0" style="28" hidden="1" customWidth="1"/>
    <col min="9223" max="9223" width="14.42578125" style="28" customWidth="1"/>
    <col min="9224" max="9224" width="12.7109375" style="28" customWidth="1"/>
    <col min="9225" max="9225" width="52.140625" style="28" customWidth="1"/>
    <col min="9226" max="9226" width="0" style="28" hidden="1" customWidth="1"/>
    <col min="9227" max="9227" width="16" style="28" customWidth="1"/>
    <col min="9228" max="9228" width="13.28515625" style="28" customWidth="1"/>
    <col min="9229" max="9229" width="13.28515625" style="28" bestFit="1" customWidth="1"/>
    <col min="9230" max="9230" width="10.42578125" style="28" customWidth="1"/>
    <col min="9231" max="9231" width="12.85546875" style="28" customWidth="1"/>
    <col min="9232" max="9232" width="14.7109375" style="28" customWidth="1"/>
    <col min="9233" max="9233" width="15.28515625" style="28" customWidth="1"/>
    <col min="9234" max="9236" width="8.85546875" style="28" customWidth="1"/>
    <col min="9237" max="9237" width="9.7109375" style="28" bestFit="1" customWidth="1"/>
    <col min="9238" max="9474" width="8.85546875" style="28"/>
    <col min="9475" max="9476" width="0" style="28" hidden="1" customWidth="1"/>
    <col min="9477" max="9477" width="12.7109375" style="28" customWidth="1"/>
    <col min="9478" max="9478" width="0" style="28" hidden="1" customWidth="1"/>
    <col min="9479" max="9479" width="14.42578125" style="28" customWidth="1"/>
    <col min="9480" max="9480" width="12.7109375" style="28" customWidth="1"/>
    <col min="9481" max="9481" width="52.140625" style="28" customWidth="1"/>
    <col min="9482" max="9482" width="0" style="28" hidden="1" customWidth="1"/>
    <col min="9483" max="9483" width="16" style="28" customWidth="1"/>
    <col min="9484" max="9484" width="13.28515625" style="28" customWidth="1"/>
    <col min="9485" max="9485" width="13.28515625" style="28" bestFit="1" customWidth="1"/>
    <col min="9486" max="9486" width="10.42578125" style="28" customWidth="1"/>
    <col min="9487" max="9487" width="12.85546875" style="28" customWidth="1"/>
    <col min="9488" max="9488" width="14.7109375" style="28" customWidth="1"/>
    <col min="9489" max="9489" width="15.28515625" style="28" customWidth="1"/>
    <col min="9490" max="9492" width="8.85546875" style="28" customWidth="1"/>
    <col min="9493" max="9493" width="9.7109375" style="28" bestFit="1" customWidth="1"/>
    <col min="9494" max="9730" width="8.85546875" style="28"/>
    <col min="9731" max="9732" width="0" style="28" hidden="1" customWidth="1"/>
    <col min="9733" max="9733" width="12.7109375" style="28" customWidth="1"/>
    <col min="9734" max="9734" width="0" style="28" hidden="1" customWidth="1"/>
    <col min="9735" max="9735" width="14.42578125" style="28" customWidth="1"/>
    <col min="9736" max="9736" width="12.7109375" style="28" customWidth="1"/>
    <col min="9737" max="9737" width="52.140625" style="28" customWidth="1"/>
    <col min="9738" max="9738" width="0" style="28" hidden="1" customWidth="1"/>
    <col min="9739" max="9739" width="16" style="28" customWidth="1"/>
    <col min="9740" max="9740" width="13.28515625" style="28" customWidth="1"/>
    <col min="9741" max="9741" width="13.28515625" style="28" bestFit="1" customWidth="1"/>
    <col min="9742" max="9742" width="10.42578125" style="28" customWidth="1"/>
    <col min="9743" max="9743" width="12.85546875" style="28" customWidth="1"/>
    <col min="9744" max="9744" width="14.7109375" style="28" customWidth="1"/>
    <col min="9745" max="9745" width="15.28515625" style="28" customWidth="1"/>
    <col min="9746" max="9748" width="8.85546875" style="28" customWidth="1"/>
    <col min="9749" max="9749" width="9.7109375" style="28" bestFit="1" customWidth="1"/>
    <col min="9750" max="9986" width="8.85546875" style="28"/>
    <col min="9987" max="9988" width="0" style="28" hidden="1" customWidth="1"/>
    <col min="9989" max="9989" width="12.7109375" style="28" customWidth="1"/>
    <col min="9990" max="9990" width="0" style="28" hidden="1" customWidth="1"/>
    <col min="9991" max="9991" width="14.42578125" style="28" customWidth="1"/>
    <col min="9992" max="9992" width="12.7109375" style="28" customWidth="1"/>
    <col min="9993" max="9993" width="52.140625" style="28" customWidth="1"/>
    <col min="9994" max="9994" width="0" style="28" hidden="1" customWidth="1"/>
    <col min="9995" max="9995" width="16" style="28" customWidth="1"/>
    <col min="9996" max="9996" width="13.28515625" style="28" customWidth="1"/>
    <col min="9997" max="9997" width="13.28515625" style="28" bestFit="1" customWidth="1"/>
    <col min="9998" max="9998" width="10.42578125" style="28" customWidth="1"/>
    <col min="9999" max="9999" width="12.85546875" style="28" customWidth="1"/>
    <col min="10000" max="10000" width="14.7109375" style="28" customWidth="1"/>
    <col min="10001" max="10001" width="15.28515625" style="28" customWidth="1"/>
    <col min="10002" max="10004" width="8.85546875" style="28" customWidth="1"/>
    <col min="10005" max="10005" width="9.7109375" style="28" bestFit="1" customWidth="1"/>
    <col min="10006" max="10242" width="8.85546875" style="28"/>
    <col min="10243" max="10244" width="0" style="28" hidden="1" customWidth="1"/>
    <col min="10245" max="10245" width="12.7109375" style="28" customWidth="1"/>
    <col min="10246" max="10246" width="0" style="28" hidden="1" customWidth="1"/>
    <col min="10247" max="10247" width="14.42578125" style="28" customWidth="1"/>
    <col min="10248" max="10248" width="12.7109375" style="28" customWidth="1"/>
    <col min="10249" max="10249" width="52.140625" style="28" customWidth="1"/>
    <col min="10250" max="10250" width="0" style="28" hidden="1" customWidth="1"/>
    <col min="10251" max="10251" width="16" style="28" customWidth="1"/>
    <col min="10252" max="10252" width="13.28515625" style="28" customWidth="1"/>
    <col min="10253" max="10253" width="13.28515625" style="28" bestFit="1" customWidth="1"/>
    <col min="10254" max="10254" width="10.42578125" style="28" customWidth="1"/>
    <col min="10255" max="10255" width="12.85546875" style="28" customWidth="1"/>
    <col min="10256" max="10256" width="14.7109375" style="28" customWidth="1"/>
    <col min="10257" max="10257" width="15.28515625" style="28" customWidth="1"/>
    <col min="10258" max="10260" width="8.85546875" style="28" customWidth="1"/>
    <col min="10261" max="10261" width="9.7109375" style="28" bestFit="1" customWidth="1"/>
    <col min="10262" max="10498" width="8.85546875" style="28"/>
    <col min="10499" max="10500" width="0" style="28" hidden="1" customWidth="1"/>
    <col min="10501" max="10501" width="12.7109375" style="28" customWidth="1"/>
    <col min="10502" max="10502" width="0" style="28" hidden="1" customWidth="1"/>
    <col min="10503" max="10503" width="14.42578125" style="28" customWidth="1"/>
    <col min="10504" max="10504" width="12.7109375" style="28" customWidth="1"/>
    <col min="10505" max="10505" width="52.140625" style="28" customWidth="1"/>
    <col min="10506" max="10506" width="0" style="28" hidden="1" customWidth="1"/>
    <col min="10507" max="10507" width="16" style="28" customWidth="1"/>
    <col min="10508" max="10508" width="13.28515625" style="28" customWidth="1"/>
    <col min="10509" max="10509" width="13.28515625" style="28" bestFit="1" customWidth="1"/>
    <col min="10510" max="10510" width="10.42578125" style="28" customWidth="1"/>
    <col min="10511" max="10511" width="12.85546875" style="28" customWidth="1"/>
    <col min="10512" max="10512" width="14.7109375" style="28" customWidth="1"/>
    <col min="10513" max="10513" width="15.28515625" style="28" customWidth="1"/>
    <col min="10514" max="10516" width="8.85546875" style="28" customWidth="1"/>
    <col min="10517" max="10517" width="9.7109375" style="28" bestFit="1" customWidth="1"/>
    <col min="10518" max="10754" width="8.85546875" style="28"/>
    <col min="10755" max="10756" width="0" style="28" hidden="1" customWidth="1"/>
    <col min="10757" max="10757" width="12.7109375" style="28" customWidth="1"/>
    <col min="10758" max="10758" width="0" style="28" hidden="1" customWidth="1"/>
    <col min="10759" max="10759" width="14.42578125" style="28" customWidth="1"/>
    <col min="10760" max="10760" width="12.7109375" style="28" customWidth="1"/>
    <col min="10761" max="10761" width="52.140625" style="28" customWidth="1"/>
    <col min="10762" max="10762" width="0" style="28" hidden="1" customWidth="1"/>
    <col min="10763" max="10763" width="16" style="28" customWidth="1"/>
    <col min="10764" max="10764" width="13.28515625" style="28" customWidth="1"/>
    <col min="10765" max="10765" width="13.28515625" style="28" bestFit="1" customWidth="1"/>
    <col min="10766" max="10766" width="10.42578125" style="28" customWidth="1"/>
    <col min="10767" max="10767" width="12.85546875" style="28" customWidth="1"/>
    <col min="10768" max="10768" width="14.7109375" style="28" customWidth="1"/>
    <col min="10769" max="10769" width="15.28515625" style="28" customWidth="1"/>
    <col min="10770" max="10772" width="8.85546875" style="28" customWidth="1"/>
    <col min="10773" max="10773" width="9.7109375" style="28" bestFit="1" customWidth="1"/>
    <col min="10774" max="11010" width="8.85546875" style="28"/>
    <col min="11011" max="11012" width="0" style="28" hidden="1" customWidth="1"/>
    <col min="11013" max="11013" width="12.7109375" style="28" customWidth="1"/>
    <col min="11014" max="11014" width="0" style="28" hidden="1" customWidth="1"/>
    <col min="11015" max="11015" width="14.42578125" style="28" customWidth="1"/>
    <col min="11016" max="11016" width="12.7109375" style="28" customWidth="1"/>
    <col min="11017" max="11017" width="52.140625" style="28" customWidth="1"/>
    <col min="11018" max="11018" width="0" style="28" hidden="1" customWidth="1"/>
    <col min="11019" max="11019" width="16" style="28" customWidth="1"/>
    <col min="11020" max="11020" width="13.28515625" style="28" customWidth="1"/>
    <col min="11021" max="11021" width="13.28515625" style="28" bestFit="1" customWidth="1"/>
    <col min="11022" max="11022" width="10.42578125" style="28" customWidth="1"/>
    <col min="11023" max="11023" width="12.85546875" style="28" customWidth="1"/>
    <col min="11024" max="11024" width="14.7109375" style="28" customWidth="1"/>
    <col min="11025" max="11025" width="15.28515625" style="28" customWidth="1"/>
    <col min="11026" max="11028" width="8.85546875" style="28" customWidth="1"/>
    <col min="11029" max="11029" width="9.7109375" style="28" bestFit="1" customWidth="1"/>
    <col min="11030" max="11266" width="8.85546875" style="28"/>
    <col min="11267" max="11268" width="0" style="28" hidden="1" customWidth="1"/>
    <col min="11269" max="11269" width="12.7109375" style="28" customWidth="1"/>
    <col min="11270" max="11270" width="0" style="28" hidden="1" customWidth="1"/>
    <col min="11271" max="11271" width="14.42578125" style="28" customWidth="1"/>
    <col min="11272" max="11272" width="12.7109375" style="28" customWidth="1"/>
    <col min="11273" max="11273" width="52.140625" style="28" customWidth="1"/>
    <col min="11274" max="11274" width="0" style="28" hidden="1" customWidth="1"/>
    <col min="11275" max="11275" width="16" style="28" customWidth="1"/>
    <col min="11276" max="11276" width="13.28515625" style="28" customWidth="1"/>
    <col min="11277" max="11277" width="13.28515625" style="28" bestFit="1" customWidth="1"/>
    <col min="11278" max="11278" width="10.42578125" style="28" customWidth="1"/>
    <col min="11279" max="11279" width="12.85546875" style="28" customWidth="1"/>
    <col min="11280" max="11280" width="14.7109375" style="28" customWidth="1"/>
    <col min="11281" max="11281" width="15.28515625" style="28" customWidth="1"/>
    <col min="11282" max="11284" width="8.85546875" style="28" customWidth="1"/>
    <col min="11285" max="11285" width="9.7109375" style="28" bestFit="1" customWidth="1"/>
    <col min="11286" max="11522" width="8.85546875" style="28"/>
    <col min="11523" max="11524" width="0" style="28" hidden="1" customWidth="1"/>
    <col min="11525" max="11525" width="12.7109375" style="28" customWidth="1"/>
    <col min="11526" max="11526" width="0" style="28" hidden="1" customWidth="1"/>
    <col min="11527" max="11527" width="14.42578125" style="28" customWidth="1"/>
    <col min="11528" max="11528" width="12.7109375" style="28" customWidth="1"/>
    <col min="11529" max="11529" width="52.140625" style="28" customWidth="1"/>
    <col min="11530" max="11530" width="0" style="28" hidden="1" customWidth="1"/>
    <col min="11531" max="11531" width="16" style="28" customWidth="1"/>
    <col min="11532" max="11532" width="13.28515625" style="28" customWidth="1"/>
    <col min="11533" max="11533" width="13.28515625" style="28" bestFit="1" customWidth="1"/>
    <col min="11534" max="11534" width="10.42578125" style="28" customWidth="1"/>
    <col min="11535" max="11535" width="12.85546875" style="28" customWidth="1"/>
    <col min="11536" max="11536" width="14.7109375" style="28" customWidth="1"/>
    <col min="11537" max="11537" width="15.28515625" style="28" customWidth="1"/>
    <col min="11538" max="11540" width="8.85546875" style="28" customWidth="1"/>
    <col min="11541" max="11541" width="9.7109375" style="28" bestFit="1" customWidth="1"/>
    <col min="11542" max="11778" width="8.85546875" style="28"/>
    <col min="11779" max="11780" width="0" style="28" hidden="1" customWidth="1"/>
    <col min="11781" max="11781" width="12.7109375" style="28" customWidth="1"/>
    <col min="11782" max="11782" width="0" style="28" hidden="1" customWidth="1"/>
    <col min="11783" max="11783" width="14.42578125" style="28" customWidth="1"/>
    <col min="11784" max="11784" width="12.7109375" style="28" customWidth="1"/>
    <col min="11785" max="11785" width="52.140625" style="28" customWidth="1"/>
    <col min="11786" max="11786" width="0" style="28" hidden="1" customWidth="1"/>
    <col min="11787" max="11787" width="16" style="28" customWidth="1"/>
    <col min="11788" max="11788" width="13.28515625" style="28" customWidth="1"/>
    <col min="11789" max="11789" width="13.28515625" style="28" bestFit="1" customWidth="1"/>
    <col min="11790" max="11790" width="10.42578125" style="28" customWidth="1"/>
    <col min="11791" max="11791" width="12.85546875" style="28" customWidth="1"/>
    <col min="11792" max="11792" width="14.7109375" style="28" customWidth="1"/>
    <col min="11793" max="11793" width="15.28515625" style="28" customWidth="1"/>
    <col min="11794" max="11796" width="8.85546875" style="28" customWidth="1"/>
    <col min="11797" max="11797" width="9.7109375" style="28" bestFit="1" customWidth="1"/>
    <col min="11798" max="12034" width="8.85546875" style="28"/>
    <col min="12035" max="12036" width="0" style="28" hidden="1" customWidth="1"/>
    <col min="12037" max="12037" width="12.7109375" style="28" customWidth="1"/>
    <col min="12038" max="12038" width="0" style="28" hidden="1" customWidth="1"/>
    <col min="12039" max="12039" width="14.42578125" style="28" customWidth="1"/>
    <col min="12040" max="12040" width="12.7109375" style="28" customWidth="1"/>
    <col min="12041" max="12041" width="52.140625" style="28" customWidth="1"/>
    <col min="12042" max="12042" width="0" style="28" hidden="1" customWidth="1"/>
    <col min="12043" max="12043" width="16" style="28" customWidth="1"/>
    <col min="12044" max="12044" width="13.28515625" style="28" customWidth="1"/>
    <col min="12045" max="12045" width="13.28515625" style="28" bestFit="1" customWidth="1"/>
    <col min="12046" max="12046" width="10.42578125" style="28" customWidth="1"/>
    <col min="12047" max="12047" width="12.85546875" style="28" customWidth="1"/>
    <col min="12048" max="12048" width="14.7109375" style="28" customWidth="1"/>
    <col min="12049" max="12049" width="15.28515625" style="28" customWidth="1"/>
    <col min="12050" max="12052" width="8.85546875" style="28" customWidth="1"/>
    <col min="12053" max="12053" width="9.7109375" style="28" bestFit="1" customWidth="1"/>
    <col min="12054" max="12290" width="8.85546875" style="28"/>
    <col min="12291" max="12292" width="0" style="28" hidden="1" customWidth="1"/>
    <col min="12293" max="12293" width="12.7109375" style="28" customWidth="1"/>
    <col min="12294" max="12294" width="0" style="28" hidden="1" customWidth="1"/>
    <col min="12295" max="12295" width="14.42578125" style="28" customWidth="1"/>
    <col min="12296" max="12296" width="12.7109375" style="28" customWidth="1"/>
    <col min="12297" max="12297" width="52.140625" style="28" customWidth="1"/>
    <col min="12298" max="12298" width="0" style="28" hidden="1" customWidth="1"/>
    <col min="12299" max="12299" width="16" style="28" customWidth="1"/>
    <col min="12300" max="12300" width="13.28515625" style="28" customWidth="1"/>
    <col min="12301" max="12301" width="13.28515625" style="28" bestFit="1" customWidth="1"/>
    <col min="12302" max="12302" width="10.42578125" style="28" customWidth="1"/>
    <col min="12303" max="12303" width="12.85546875" style="28" customWidth="1"/>
    <col min="12304" max="12304" width="14.7109375" style="28" customWidth="1"/>
    <col min="12305" max="12305" width="15.28515625" style="28" customWidth="1"/>
    <col min="12306" max="12308" width="8.85546875" style="28" customWidth="1"/>
    <col min="12309" max="12309" width="9.7109375" style="28" bestFit="1" customWidth="1"/>
    <col min="12310" max="12546" width="8.85546875" style="28"/>
    <col min="12547" max="12548" width="0" style="28" hidden="1" customWidth="1"/>
    <col min="12549" max="12549" width="12.7109375" style="28" customWidth="1"/>
    <col min="12550" max="12550" width="0" style="28" hidden="1" customWidth="1"/>
    <col min="12551" max="12551" width="14.42578125" style="28" customWidth="1"/>
    <col min="12552" max="12552" width="12.7109375" style="28" customWidth="1"/>
    <col min="12553" max="12553" width="52.140625" style="28" customWidth="1"/>
    <col min="12554" max="12554" width="0" style="28" hidden="1" customWidth="1"/>
    <col min="12555" max="12555" width="16" style="28" customWidth="1"/>
    <col min="12556" max="12556" width="13.28515625" style="28" customWidth="1"/>
    <col min="12557" max="12557" width="13.28515625" style="28" bestFit="1" customWidth="1"/>
    <col min="12558" max="12558" width="10.42578125" style="28" customWidth="1"/>
    <col min="12559" max="12559" width="12.85546875" style="28" customWidth="1"/>
    <col min="12560" max="12560" width="14.7109375" style="28" customWidth="1"/>
    <col min="12561" max="12561" width="15.28515625" style="28" customWidth="1"/>
    <col min="12562" max="12564" width="8.85546875" style="28" customWidth="1"/>
    <col min="12565" max="12565" width="9.7109375" style="28" bestFit="1" customWidth="1"/>
    <col min="12566" max="12802" width="8.85546875" style="28"/>
    <col min="12803" max="12804" width="0" style="28" hidden="1" customWidth="1"/>
    <col min="12805" max="12805" width="12.7109375" style="28" customWidth="1"/>
    <col min="12806" max="12806" width="0" style="28" hidden="1" customWidth="1"/>
    <col min="12807" max="12807" width="14.42578125" style="28" customWidth="1"/>
    <col min="12808" max="12808" width="12.7109375" style="28" customWidth="1"/>
    <col min="12809" max="12809" width="52.140625" style="28" customWidth="1"/>
    <col min="12810" max="12810" width="0" style="28" hidden="1" customWidth="1"/>
    <col min="12811" max="12811" width="16" style="28" customWidth="1"/>
    <col min="12812" max="12812" width="13.28515625" style="28" customWidth="1"/>
    <col min="12813" max="12813" width="13.28515625" style="28" bestFit="1" customWidth="1"/>
    <col min="12814" max="12814" width="10.42578125" style="28" customWidth="1"/>
    <col min="12815" max="12815" width="12.85546875" style="28" customWidth="1"/>
    <col min="12816" max="12816" width="14.7109375" style="28" customWidth="1"/>
    <col min="12817" max="12817" width="15.28515625" style="28" customWidth="1"/>
    <col min="12818" max="12820" width="8.85546875" style="28" customWidth="1"/>
    <col min="12821" max="12821" width="9.7109375" style="28" bestFit="1" customWidth="1"/>
    <col min="12822" max="13058" width="8.85546875" style="28"/>
    <col min="13059" max="13060" width="0" style="28" hidden="1" customWidth="1"/>
    <col min="13061" max="13061" width="12.7109375" style="28" customWidth="1"/>
    <col min="13062" max="13062" width="0" style="28" hidden="1" customWidth="1"/>
    <col min="13063" max="13063" width="14.42578125" style="28" customWidth="1"/>
    <col min="13064" max="13064" width="12.7109375" style="28" customWidth="1"/>
    <col min="13065" max="13065" width="52.140625" style="28" customWidth="1"/>
    <col min="13066" max="13066" width="0" style="28" hidden="1" customWidth="1"/>
    <col min="13067" max="13067" width="16" style="28" customWidth="1"/>
    <col min="13068" max="13068" width="13.28515625" style="28" customWidth="1"/>
    <col min="13069" max="13069" width="13.28515625" style="28" bestFit="1" customWidth="1"/>
    <col min="13070" max="13070" width="10.42578125" style="28" customWidth="1"/>
    <col min="13071" max="13071" width="12.85546875" style="28" customWidth="1"/>
    <col min="13072" max="13072" width="14.7109375" style="28" customWidth="1"/>
    <col min="13073" max="13073" width="15.28515625" style="28" customWidth="1"/>
    <col min="13074" max="13076" width="8.85546875" style="28" customWidth="1"/>
    <col min="13077" max="13077" width="9.7109375" style="28" bestFit="1" customWidth="1"/>
    <col min="13078" max="13314" width="8.85546875" style="28"/>
    <col min="13315" max="13316" width="0" style="28" hidden="1" customWidth="1"/>
    <col min="13317" max="13317" width="12.7109375" style="28" customWidth="1"/>
    <col min="13318" max="13318" width="0" style="28" hidden="1" customWidth="1"/>
    <col min="13319" max="13319" width="14.42578125" style="28" customWidth="1"/>
    <col min="13320" max="13320" width="12.7109375" style="28" customWidth="1"/>
    <col min="13321" max="13321" width="52.140625" style="28" customWidth="1"/>
    <col min="13322" max="13322" width="0" style="28" hidden="1" customWidth="1"/>
    <col min="13323" max="13323" width="16" style="28" customWidth="1"/>
    <col min="13324" max="13324" width="13.28515625" style="28" customWidth="1"/>
    <col min="13325" max="13325" width="13.28515625" style="28" bestFit="1" customWidth="1"/>
    <col min="13326" max="13326" width="10.42578125" style="28" customWidth="1"/>
    <col min="13327" max="13327" width="12.85546875" style="28" customWidth="1"/>
    <col min="13328" max="13328" width="14.7109375" style="28" customWidth="1"/>
    <col min="13329" max="13329" width="15.28515625" style="28" customWidth="1"/>
    <col min="13330" max="13332" width="8.85546875" style="28" customWidth="1"/>
    <col min="13333" max="13333" width="9.7109375" style="28" bestFit="1" customWidth="1"/>
    <col min="13334" max="13570" width="8.85546875" style="28"/>
    <col min="13571" max="13572" width="0" style="28" hidden="1" customWidth="1"/>
    <col min="13573" max="13573" width="12.7109375" style="28" customWidth="1"/>
    <col min="13574" max="13574" width="0" style="28" hidden="1" customWidth="1"/>
    <col min="13575" max="13575" width="14.42578125" style="28" customWidth="1"/>
    <col min="13576" max="13576" width="12.7109375" style="28" customWidth="1"/>
    <col min="13577" max="13577" width="52.140625" style="28" customWidth="1"/>
    <col min="13578" max="13578" width="0" style="28" hidden="1" customWidth="1"/>
    <col min="13579" max="13579" width="16" style="28" customWidth="1"/>
    <col min="13580" max="13580" width="13.28515625" style="28" customWidth="1"/>
    <col min="13581" max="13581" width="13.28515625" style="28" bestFit="1" customWidth="1"/>
    <col min="13582" max="13582" width="10.42578125" style="28" customWidth="1"/>
    <col min="13583" max="13583" width="12.85546875" style="28" customWidth="1"/>
    <col min="13584" max="13584" width="14.7109375" style="28" customWidth="1"/>
    <col min="13585" max="13585" width="15.28515625" style="28" customWidth="1"/>
    <col min="13586" max="13588" width="8.85546875" style="28" customWidth="1"/>
    <col min="13589" max="13589" width="9.7109375" style="28" bestFit="1" customWidth="1"/>
    <col min="13590" max="13826" width="8.85546875" style="28"/>
    <col min="13827" max="13828" width="0" style="28" hidden="1" customWidth="1"/>
    <col min="13829" max="13829" width="12.7109375" style="28" customWidth="1"/>
    <col min="13830" max="13830" width="0" style="28" hidden="1" customWidth="1"/>
    <col min="13831" max="13831" width="14.42578125" style="28" customWidth="1"/>
    <col min="13832" max="13832" width="12.7109375" style="28" customWidth="1"/>
    <col min="13833" max="13833" width="52.140625" style="28" customWidth="1"/>
    <col min="13834" max="13834" width="0" style="28" hidden="1" customWidth="1"/>
    <col min="13835" max="13835" width="16" style="28" customWidth="1"/>
    <col min="13836" max="13836" width="13.28515625" style="28" customWidth="1"/>
    <col min="13837" max="13837" width="13.28515625" style="28" bestFit="1" customWidth="1"/>
    <col min="13838" max="13838" width="10.42578125" style="28" customWidth="1"/>
    <col min="13839" max="13839" width="12.85546875" style="28" customWidth="1"/>
    <col min="13840" max="13840" width="14.7109375" style="28" customWidth="1"/>
    <col min="13841" max="13841" width="15.28515625" style="28" customWidth="1"/>
    <col min="13842" max="13844" width="8.85546875" style="28" customWidth="1"/>
    <col min="13845" max="13845" width="9.7109375" style="28" bestFit="1" customWidth="1"/>
    <col min="13846" max="14082" width="8.85546875" style="28"/>
    <col min="14083" max="14084" width="0" style="28" hidden="1" customWidth="1"/>
    <col min="14085" max="14085" width="12.7109375" style="28" customWidth="1"/>
    <col min="14086" max="14086" width="0" style="28" hidden="1" customWidth="1"/>
    <col min="14087" max="14087" width="14.42578125" style="28" customWidth="1"/>
    <col min="14088" max="14088" width="12.7109375" style="28" customWidth="1"/>
    <col min="14089" max="14089" width="52.140625" style="28" customWidth="1"/>
    <col min="14090" max="14090" width="0" style="28" hidden="1" customWidth="1"/>
    <col min="14091" max="14091" width="16" style="28" customWidth="1"/>
    <col min="14092" max="14092" width="13.28515625" style="28" customWidth="1"/>
    <col min="14093" max="14093" width="13.28515625" style="28" bestFit="1" customWidth="1"/>
    <col min="14094" max="14094" width="10.42578125" style="28" customWidth="1"/>
    <col min="14095" max="14095" width="12.85546875" style="28" customWidth="1"/>
    <col min="14096" max="14096" width="14.7109375" style="28" customWidth="1"/>
    <col min="14097" max="14097" width="15.28515625" style="28" customWidth="1"/>
    <col min="14098" max="14100" width="8.85546875" style="28" customWidth="1"/>
    <col min="14101" max="14101" width="9.7109375" style="28" bestFit="1" customWidth="1"/>
    <col min="14102" max="14338" width="8.85546875" style="28"/>
    <col min="14339" max="14340" width="0" style="28" hidden="1" customWidth="1"/>
    <col min="14341" max="14341" width="12.7109375" style="28" customWidth="1"/>
    <col min="14342" max="14342" width="0" style="28" hidden="1" customWidth="1"/>
    <col min="14343" max="14343" width="14.42578125" style="28" customWidth="1"/>
    <col min="14344" max="14344" width="12.7109375" style="28" customWidth="1"/>
    <col min="14345" max="14345" width="52.140625" style="28" customWidth="1"/>
    <col min="14346" max="14346" width="0" style="28" hidden="1" customWidth="1"/>
    <col min="14347" max="14347" width="16" style="28" customWidth="1"/>
    <col min="14348" max="14348" width="13.28515625" style="28" customWidth="1"/>
    <col min="14349" max="14349" width="13.28515625" style="28" bestFit="1" customWidth="1"/>
    <col min="14350" max="14350" width="10.42578125" style="28" customWidth="1"/>
    <col min="14351" max="14351" width="12.85546875" style="28" customWidth="1"/>
    <col min="14352" max="14352" width="14.7109375" style="28" customWidth="1"/>
    <col min="14353" max="14353" width="15.28515625" style="28" customWidth="1"/>
    <col min="14354" max="14356" width="8.85546875" style="28" customWidth="1"/>
    <col min="14357" max="14357" width="9.7109375" style="28" bestFit="1" customWidth="1"/>
    <col min="14358" max="14594" width="8.85546875" style="28"/>
    <col min="14595" max="14596" width="0" style="28" hidden="1" customWidth="1"/>
    <col min="14597" max="14597" width="12.7109375" style="28" customWidth="1"/>
    <col min="14598" max="14598" width="0" style="28" hidden="1" customWidth="1"/>
    <col min="14599" max="14599" width="14.42578125" style="28" customWidth="1"/>
    <col min="14600" max="14600" width="12.7109375" style="28" customWidth="1"/>
    <col min="14601" max="14601" width="52.140625" style="28" customWidth="1"/>
    <col min="14602" max="14602" width="0" style="28" hidden="1" customWidth="1"/>
    <col min="14603" max="14603" width="16" style="28" customWidth="1"/>
    <col min="14604" max="14604" width="13.28515625" style="28" customWidth="1"/>
    <col min="14605" max="14605" width="13.28515625" style="28" bestFit="1" customWidth="1"/>
    <col min="14606" max="14606" width="10.42578125" style="28" customWidth="1"/>
    <col min="14607" max="14607" width="12.85546875" style="28" customWidth="1"/>
    <col min="14608" max="14608" width="14.7109375" style="28" customWidth="1"/>
    <col min="14609" max="14609" width="15.28515625" style="28" customWidth="1"/>
    <col min="14610" max="14612" width="8.85546875" style="28" customWidth="1"/>
    <col min="14613" max="14613" width="9.7109375" style="28" bestFit="1" customWidth="1"/>
    <col min="14614" max="14850" width="8.85546875" style="28"/>
    <col min="14851" max="14852" width="0" style="28" hidden="1" customWidth="1"/>
    <col min="14853" max="14853" width="12.7109375" style="28" customWidth="1"/>
    <col min="14854" max="14854" width="0" style="28" hidden="1" customWidth="1"/>
    <col min="14855" max="14855" width="14.42578125" style="28" customWidth="1"/>
    <col min="14856" max="14856" width="12.7109375" style="28" customWidth="1"/>
    <col min="14857" max="14857" width="52.140625" style="28" customWidth="1"/>
    <col min="14858" max="14858" width="0" style="28" hidden="1" customWidth="1"/>
    <col min="14859" max="14859" width="16" style="28" customWidth="1"/>
    <col min="14860" max="14860" width="13.28515625" style="28" customWidth="1"/>
    <col min="14861" max="14861" width="13.28515625" style="28" bestFit="1" customWidth="1"/>
    <col min="14862" max="14862" width="10.42578125" style="28" customWidth="1"/>
    <col min="14863" max="14863" width="12.85546875" style="28" customWidth="1"/>
    <col min="14864" max="14864" width="14.7109375" style="28" customWidth="1"/>
    <col min="14865" max="14865" width="15.28515625" style="28" customWidth="1"/>
    <col min="14866" max="14868" width="8.85546875" style="28" customWidth="1"/>
    <col min="14869" max="14869" width="9.7109375" style="28" bestFit="1" customWidth="1"/>
    <col min="14870" max="15106" width="8.85546875" style="28"/>
    <col min="15107" max="15108" width="0" style="28" hidden="1" customWidth="1"/>
    <col min="15109" max="15109" width="12.7109375" style="28" customWidth="1"/>
    <col min="15110" max="15110" width="0" style="28" hidden="1" customWidth="1"/>
    <col min="15111" max="15111" width="14.42578125" style="28" customWidth="1"/>
    <col min="15112" max="15112" width="12.7109375" style="28" customWidth="1"/>
    <col min="15113" max="15113" width="52.140625" style="28" customWidth="1"/>
    <col min="15114" max="15114" width="0" style="28" hidden="1" customWidth="1"/>
    <col min="15115" max="15115" width="16" style="28" customWidth="1"/>
    <col min="15116" max="15116" width="13.28515625" style="28" customWidth="1"/>
    <col min="15117" max="15117" width="13.28515625" style="28" bestFit="1" customWidth="1"/>
    <col min="15118" max="15118" width="10.42578125" style="28" customWidth="1"/>
    <col min="15119" max="15119" width="12.85546875" style="28" customWidth="1"/>
    <col min="15120" max="15120" width="14.7109375" style="28" customWidth="1"/>
    <col min="15121" max="15121" width="15.28515625" style="28" customWidth="1"/>
    <col min="15122" max="15124" width="8.85546875" style="28" customWidth="1"/>
    <col min="15125" max="15125" width="9.7109375" style="28" bestFit="1" customWidth="1"/>
    <col min="15126" max="15362" width="8.85546875" style="28"/>
    <col min="15363" max="15364" width="0" style="28" hidden="1" customWidth="1"/>
    <col min="15365" max="15365" width="12.7109375" style="28" customWidth="1"/>
    <col min="15366" max="15366" width="0" style="28" hidden="1" customWidth="1"/>
    <col min="15367" max="15367" width="14.42578125" style="28" customWidth="1"/>
    <col min="15368" max="15368" width="12.7109375" style="28" customWidth="1"/>
    <col min="15369" max="15369" width="52.140625" style="28" customWidth="1"/>
    <col min="15370" max="15370" width="0" style="28" hidden="1" customWidth="1"/>
    <col min="15371" max="15371" width="16" style="28" customWidth="1"/>
    <col min="15372" max="15372" width="13.28515625" style="28" customWidth="1"/>
    <col min="15373" max="15373" width="13.28515625" style="28" bestFit="1" customWidth="1"/>
    <col min="15374" max="15374" width="10.42578125" style="28" customWidth="1"/>
    <col min="15375" max="15375" width="12.85546875" style="28" customWidth="1"/>
    <col min="15376" max="15376" width="14.7109375" style="28" customWidth="1"/>
    <col min="15377" max="15377" width="15.28515625" style="28" customWidth="1"/>
    <col min="15378" max="15380" width="8.85546875" style="28" customWidth="1"/>
    <col min="15381" max="15381" width="9.7109375" style="28" bestFit="1" customWidth="1"/>
    <col min="15382" max="15618" width="8.85546875" style="28"/>
    <col min="15619" max="15620" width="0" style="28" hidden="1" customWidth="1"/>
    <col min="15621" max="15621" width="12.7109375" style="28" customWidth="1"/>
    <col min="15622" max="15622" width="0" style="28" hidden="1" customWidth="1"/>
    <col min="15623" max="15623" width="14.42578125" style="28" customWidth="1"/>
    <col min="15624" max="15624" width="12.7109375" style="28" customWidth="1"/>
    <col min="15625" max="15625" width="52.140625" style="28" customWidth="1"/>
    <col min="15626" max="15626" width="0" style="28" hidden="1" customWidth="1"/>
    <col min="15627" max="15627" width="16" style="28" customWidth="1"/>
    <col min="15628" max="15628" width="13.28515625" style="28" customWidth="1"/>
    <col min="15629" max="15629" width="13.28515625" style="28" bestFit="1" customWidth="1"/>
    <col min="15630" max="15630" width="10.42578125" style="28" customWidth="1"/>
    <col min="15631" max="15631" width="12.85546875" style="28" customWidth="1"/>
    <col min="15632" max="15632" width="14.7109375" style="28" customWidth="1"/>
    <col min="15633" max="15633" width="15.28515625" style="28" customWidth="1"/>
    <col min="15634" max="15636" width="8.85546875" style="28" customWidth="1"/>
    <col min="15637" max="15637" width="9.7109375" style="28" bestFit="1" customWidth="1"/>
    <col min="15638" max="15874" width="8.85546875" style="28"/>
    <col min="15875" max="15876" width="0" style="28" hidden="1" customWidth="1"/>
    <col min="15877" max="15877" width="12.7109375" style="28" customWidth="1"/>
    <col min="15878" max="15878" width="0" style="28" hidden="1" customWidth="1"/>
    <col min="15879" max="15879" width="14.42578125" style="28" customWidth="1"/>
    <col min="15880" max="15880" width="12.7109375" style="28" customWidth="1"/>
    <col min="15881" max="15881" width="52.140625" style="28" customWidth="1"/>
    <col min="15882" max="15882" width="0" style="28" hidden="1" customWidth="1"/>
    <col min="15883" max="15883" width="16" style="28" customWidth="1"/>
    <col min="15884" max="15884" width="13.28515625" style="28" customWidth="1"/>
    <col min="15885" max="15885" width="13.28515625" style="28" bestFit="1" customWidth="1"/>
    <col min="15886" max="15886" width="10.42578125" style="28" customWidth="1"/>
    <col min="15887" max="15887" width="12.85546875" style="28" customWidth="1"/>
    <col min="15888" max="15888" width="14.7109375" style="28" customWidth="1"/>
    <col min="15889" max="15889" width="15.28515625" style="28" customWidth="1"/>
    <col min="15890" max="15892" width="8.85546875" style="28" customWidth="1"/>
    <col min="15893" max="15893" width="9.7109375" style="28" bestFit="1" customWidth="1"/>
    <col min="15894" max="16130" width="8.85546875" style="28"/>
    <col min="16131" max="16132" width="0" style="28" hidden="1" customWidth="1"/>
    <col min="16133" max="16133" width="12.7109375" style="28" customWidth="1"/>
    <col min="16134" max="16134" width="0" style="28" hidden="1" customWidth="1"/>
    <col min="16135" max="16135" width="14.42578125" style="28" customWidth="1"/>
    <col min="16136" max="16136" width="12.7109375" style="28" customWidth="1"/>
    <col min="16137" max="16137" width="52.140625" style="28" customWidth="1"/>
    <col min="16138" max="16138" width="0" style="28" hidden="1" customWidth="1"/>
    <col min="16139" max="16139" width="16" style="28" customWidth="1"/>
    <col min="16140" max="16140" width="13.28515625" style="28" customWidth="1"/>
    <col min="16141" max="16141" width="13.28515625" style="28" bestFit="1" customWidth="1"/>
    <col min="16142" max="16142" width="10.42578125" style="28" customWidth="1"/>
    <col min="16143" max="16143" width="12.85546875" style="28" customWidth="1"/>
    <col min="16144" max="16144" width="14.7109375" style="28" customWidth="1"/>
    <col min="16145" max="16145" width="15.28515625" style="28" customWidth="1"/>
    <col min="16146" max="16148" width="8.85546875" style="28" customWidth="1"/>
    <col min="16149" max="16149" width="9.7109375" style="28" bestFit="1" customWidth="1"/>
    <col min="16150" max="16384" width="8.85546875" style="28"/>
  </cols>
  <sheetData>
    <row r="1" spans="1:40" s="4" customFormat="1" ht="15.75" x14ac:dyDescent="0.25">
      <c r="A1" s="1"/>
      <c r="B1" s="1"/>
      <c r="C1" s="2" t="s">
        <v>87</v>
      </c>
      <c r="D1" s="2"/>
      <c r="E1" s="3"/>
      <c r="F1" s="3"/>
      <c r="G1" s="3"/>
      <c r="H1" s="3"/>
      <c r="I1" s="1"/>
      <c r="J1" s="1"/>
      <c r="K1" s="1"/>
      <c r="L1" s="1"/>
      <c r="M1" s="1"/>
      <c r="N1" s="1"/>
      <c r="O1" s="1"/>
      <c r="P1" s="1"/>
      <c r="Q1" s="1"/>
    </row>
    <row r="2" spans="1:40" s="4" customFormat="1" ht="16.5" thickBot="1" x14ac:dyDescent="0.3">
      <c r="A2" s="1"/>
      <c r="B2" s="1"/>
      <c r="C2" s="5" t="s">
        <v>0</v>
      </c>
      <c r="D2" s="2"/>
      <c r="E2" s="3"/>
      <c r="F2" s="3"/>
      <c r="G2" s="3"/>
      <c r="H2" s="3"/>
      <c r="I2" s="1"/>
      <c r="J2" s="1"/>
      <c r="K2" s="1"/>
      <c r="L2" s="1"/>
      <c r="M2" s="1"/>
      <c r="N2" s="1"/>
      <c r="O2" s="1"/>
      <c r="P2" s="1"/>
      <c r="Q2" s="1"/>
    </row>
    <row r="3" spans="1:40" s="4" customFormat="1" ht="22.5" customHeight="1" thickBot="1" x14ac:dyDescent="0.3">
      <c r="A3" s="6"/>
      <c r="B3" s="6"/>
      <c r="C3" s="164" t="s">
        <v>88</v>
      </c>
      <c r="D3" s="164"/>
      <c r="E3" s="164"/>
      <c r="F3" s="164"/>
      <c r="G3" s="164"/>
      <c r="H3" s="7"/>
      <c r="I3" s="162" t="s">
        <v>92</v>
      </c>
      <c r="J3" s="162"/>
      <c r="K3" s="162"/>
      <c r="L3" s="162"/>
      <c r="M3" s="162"/>
      <c r="N3" s="162"/>
      <c r="O3" s="162"/>
      <c r="P3" s="162"/>
      <c r="Q3" s="162"/>
    </row>
    <row r="4" spans="1:40" s="10" customFormat="1" ht="24" customHeight="1" thickBot="1" x14ac:dyDescent="0.3">
      <c r="A4" s="8"/>
      <c r="B4" s="8"/>
      <c r="C4" s="165"/>
      <c r="D4" s="165"/>
      <c r="E4" s="165"/>
      <c r="F4" s="165"/>
      <c r="G4" s="165"/>
      <c r="H4" s="9" t="s">
        <v>1</v>
      </c>
      <c r="I4" s="163" t="s">
        <v>89</v>
      </c>
      <c r="J4" s="163"/>
      <c r="K4" s="163"/>
      <c r="L4" s="163" t="s">
        <v>90</v>
      </c>
      <c r="M4" s="163"/>
      <c r="N4" s="163"/>
      <c r="O4" s="162" t="s">
        <v>91</v>
      </c>
      <c r="P4" s="167"/>
      <c r="Q4" s="167"/>
    </row>
    <row r="5" spans="1:40" s="10" customFormat="1" ht="12.75" x14ac:dyDescent="0.25">
      <c r="A5" s="8"/>
      <c r="B5" s="8" t="s">
        <v>2</v>
      </c>
      <c r="C5" s="166"/>
      <c r="D5" s="166"/>
      <c r="E5" s="166"/>
      <c r="F5" s="166"/>
      <c r="G5" s="166"/>
      <c r="H5" s="100"/>
      <c r="I5" s="99" t="s">
        <v>95</v>
      </c>
      <c r="J5" s="99" t="s">
        <v>3</v>
      </c>
      <c r="K5" s="99" t="s">
        <v>4</v>
      </c>
      <c r="L5" s="99" t="s">
        <v>95</v>
      </c>
      <c r="M5" s="99" t="s">
        <v>3</v>
      </c>
      <c r="N5" s="99" t="s">
        <v>4</v>
      </c>
      <c r="O5" s="99" t="s">
        <v>95</v>
      </c>
      <c r="P5" s="99" t="s">
        <v>3</v>
      </c>
      <c r="Q5" s="99" t="s">
        <v>4</v>
      </c>
    </row>
    <row r="6" spans="1:40" s="104" customFormat="1" x14ac:dyDescent="0.25">
      <c r="A6" s="101" t="s">
        <v>5</v>
      </c>
      <c r="B6" s="101"/>
      <c r="C6" s="153" t="s">
        <v>93</v>
      </c>
      <c r="D6" s="153"/>
      <c r="E6" s="153"/>
      <c r="F6" s="153"/>
      <c r="G6" s="153"/>
      <c r="H6" s="102"/>
      <c r="I6" s="103">
        <f>SUM(I7+I380)</f>
        <v>1876.5853132500001</v>
      </c>
      <c r="J6" s="103">
        <f>SUM(J7+J380)</f>
        <v>13015.51095149</v>
      </c>
      <c r="K6" s="103">
        <f>SUM(K7+K380)</f>
        <v>14892.096264740001</v>
      </c>
      <c r="L6" s="103">
        <f>SUM(L7+L380)</f>
        <v>17.482141689999999</v>
      </c>
      <c r="M6" s="103">
        <v>6013.3530000000001</v>
      </c>
      <c r="N6" s="103">
        <f>SUM(N7+N380)</f>
        <v>6030.8351778099995</v>
      </c>
      <c r="O6" s="103">
        <v>1894.067</v>
      </c>
      <c r="P6" s="103">
        <v>14928.864</v>
      </c>
      <c r="Q6" s="103">
        <f>SUM(Q7,Q380)</f>
        <v>20922.931442549998</v>
      </c>
      <c r="R6" s="13"/>
      <c r="S6" s="13"/>
      <c r="T6" s="13"/>
      <c r="U6" s="13"/>
      <c r="V6" s="13"/>
      <c r="W6" s="13"/>
      <c r="X6" s="13"/>
      <c r="Y6" s="13"/>
      <c r="Z6" s="13"/>
      <c r="AA6" s="13"/>
      <c r="AB6" s="13"/>
      <c r="AC6" s="13"/>
      <c r="AD6" s="13"/>
      <c r="AE6" s="13"/>
      <c r="AF6" s="13"/>
      <c r="AG6" s="13"/>
      <c r="AH6" s="13"/>
      <c r="AI6" s="13"/>
      <c r="AJ6" s="13"/>
      <c r="AK6" s="13"/>
      <c r="AL6" s="13"/>
      <c r="AM6" s="13"/>
      <c r="AN6" s="13"/>
    </row>
    <row r="7" spans="1:40" s="13" customFormat="1" ht="10.5" x14ac:dyDescent="0.25">
      <c r="A7" s="11" t="s">
        <v>6</v>
      </c>
      <c r="B7" s="11"/>
      <c r="C7" s="154" t="s">
        <v>94</v>
      </c>
      <c r="D7" s="154"/>
      <c r="E7" s="154"/>
      <c r="F7" s="154"/>
      <c r="G7" s="154"/>
      <c r="H7" s="14"/>
      <c r="I7" s="15">
        <f t="shared" ref="I7:N7" si="0">SUM(I8+I77+I252+I270+I339)</f>
        <v>1071.0325975800001</v>
      </c>
      <c r="J7" s="15">
        <f t="shared" si="0"/>
        <v>8861.7317808600001</v>
      </c>
      <c r="K7" s="15">
        <f t="shared" si="0"/>
        <v>9932.7643784400007</v>
      </c>
      <c r="L7" s="15">
        <f t="shared" si="0"/>
        <v>17.17359184</v>
      </c>
      <c r="M7" s="15">
        <f t="shared" si="0"/>
        <v>5852.0312616699994</v>
      </c>
      <c r="N7" s="15">
        <f t="shared" si="0"/>
        <v>5869.2048535099993</v>
      </c>
      <c r="O7" s="15">
        <v>1088.2059999999999</v>
      </c>
      <c r="P7" s="15">
        <v>14713.763000000001</v>
      </c>
      <c r="Q7" s="15">
        <f>SUM(Q8,Q77,Q252,Q270,Q339)</f>
        <v>15801.969231949999</v>
      </c>
    </row>
    <row r="8" spans="1:40" s="13" customFormat="1" ht="20.25" customHeight="1" x14ac:dyDescent="0.25">
      <c r="A8" s="16"/>
      <c r="B8" s="11"/>
      <c r="C8" s="155" t="s">
        <v>7</v>
      </c>
      <c r="D8" s="155"/>
      <c r="E8" s="155"/>
      <c r="F8" s="155"/>
      <c r="G8" s="155"/>
      <c r="H8" s="17"/>
      <c r="I8" s="15">
        <f t="shared" ref="I8:Q8" si="1">SUM(I30,I44,I64,I76)</f>
        <v>146.92619562000002</v>
      </c>
      <c r="J8" s="18">
        <f t="shared" si="1"/>
        <v>1765.8498008700001</v>
      </c>
      <c r="K8" s="18">
        <f t="shared" si="1"/>
        <v>1912.7759964900001</v>
      </c>
      <c r="L8" s="18">
        <f t="shared" si="1"/>
        <v>0</v>
      </c>
      <c r="M8" s="18">
        <f t="shared" si="1"/>
        <v>3976.4273863499998</v>
      </c>
      <c r="N8" s="18">
        <f t="shared" si="1"/>
        <v>3976.4273863499998</v>
      </c>
      <c r="O8" s="18">
        <v>146.92599999999999</v>
      </c>
      <c r="P8" s="18">
        <v>5742.277</v>
      </c>
      <c r="Q8" s="18">
        <f t="shared" si="1"/>
        <v>5889.2033828399999</v>
      </c>
    </row>
    <row r="9" spans="1:40" s="13" customFormat="1" ht="29.25" customHeight="1" x14ac:dyDescent="0.25">
      <c r="A9" s="16"/>
      <c r="B9" s="11"/>
      <c r="C9" s="19" t="s">
        <v>8</v>
      </c>
      <c r="D9" s="150"/>
      <c r="E9" s="156" t="s">
        <v>9</v>
      </c>
      <c r="F9" s="157"/>
      <c r="G9" s="158"/>
      <c r="H9" s="11"/>
      <c r="I9" s="20">
        <f>SUM(I10:I17)</f>
        <v>0</v>
      </c>
      <c r="J9" s="20">
        <f>SUM(J10:J17)</f>
        <v>0</v>
      </c>
      <c r="K9" s="20">
        <f>SUM(I9+J9)</f>
        <v>0</v>
      </c>
      <c r="L9" s="20">
        <f>SUM(L10:L17)</f>
        <v>0</v>
      </c>
      <c r="M9" s="69">
        <f>SUM(M10:M17)</f>
        <v>437.19827149000002</v>
      </c>
      <c r="N9" s="20">
        <f>SUM(L9+M9)</f>
        <v>437.19827149000002</v>
      </c>
      <c r="O9" s="20">
        <f>SUM(O10:O18)</f>
        <v>0</v>
      </c>
      <c r="P9" s="69">
        <v>437.19799999999998</v>
      </c>
      <c r="Q9" s="20">
        <f>SUM(K9+N9)</f>
        <v>437.19827149000002</v>
      </c>
    </row>
    <row r="10" spans="1:40" s="13" customFormat="1" ht="20.45" hidden="1" customHeight="1" x14ac:dyDescent="0.25">
      <c r="A10" s="16"/>
      <c r="B10" s="11"/>
      <c r="C10" s="19"/>
      <c r="D10" s="151"/>
      <c r="E10" s="21"/>
      <c r="F10" s="22">
        <f>'[1]DATI 2017'!$K$142</f>
        <v>7515</v>
      </c>
      <c r="G10" s="23" t="str">
        <f>'[1]DATI 2017'!$M$142</f>
        <v>Somme da assegnare a RFI per la linea AV/AC Milano - Verona: tratta Treviglio Brescia - II lotto</v>
      </c>
      <c r="H10" s="24"/>
      <c r="I10" s="25"/>
      <c r="J10" s="25"/>
      <c r="K10" s="26"/>
      <c r="L10" s="25"/>
      <c r="M10" s="25">
        <f>'[1]DATI 2017'!$AB$142</f>
        <v>109.49019651</v>
      </c>
      <c r="N10" s="26"/>
      <c r="O10" s="26"/>
      <c r="P10" s="26"/>
      <c r="Q10" s="27"/>
      <c r="R10" s="28"/>
    </row>
    <row r="11" spans="1:40" s="13" customFormat="1" ht="20.45" hidden="1" customHeight="1" x14ac:dyDescent="0.25">
      <c r="A11" s="16"/>
      <c r="B11" s="11"/>
      <c r="C11" s="19"/>
      <c r="D11" s="151"/>
      <c r="E11" s="21"/>
      <c r="F11" s="22">
        <f>'[1]DATI 2017'!$K$147</f>
        <v>7518</v>
      </c>
      <c r="G11" s="23" t="str">
        <f>'[1]DATI 2017'!$M$147</f>
        <v>Somme da assegnare a RFI per la linea AV/AC Milano - Genova: terzi valico dei Giovi - II lotto</v>
      </c>
      <c r="H11" s="24"/>
      <c r="I11" s="25"/>
      <c r="J11" s="25"/>
      <c r="K11" s="26"/>
      <c r="L11" s="25"/>
      <c r="M11" s="25">
        <f>'[1]DATI 2017'!$AB$147</f>
        <v>134.33879112</v>
      </c>
      <c r="N11" s="26"/>
      <c r="O11" s="26"/>
      <c r="P11" s="26"/>
      <c r="Q11" s="27"/>
      <c r="R11" s="28"/>
    </row>
    <row r="12" spans="1:40" s="13" customFormat="1" ht="20.45" hidden="1" customHeight="1" x14ac:dyDescent="0.25">
      <c r="A12" s="16"/>
      <c r="B12" s="11"/>
      <c r="C12" s="19"/>
      <c r="D12" s="151"/>
      <c r="E12" s="21"/>
      <c r="F12" s="22">
        <f>'[1]DATI 2017'!$K$148</f>
        <v>0</v>
      </c>
      <c r="G12" s="23" t="str">
        <f>'[1]DATI 2017'!$M$148</f>
        <v xml:space="preserve">Somme da assegnare al soggetto aggiudicatore, socità di committenza regionale Piemonte per il nodo di Torino e accessibilità ferroviaria </v>
      </c>
      <c r="H12" s="24"/>
      <c r="I12" s="25"/>
      <c r="J12" s="25"/>
      <c r="K12" s="26"/>
      <c r="L12" s="25"/>
      <c r="M12" s="25">
        <f>'[1]DATI 2017'!$AB$148</f>
        <v>0</v>
      </c>
      <c r="N12" s="26"/>
      <c r="O12" s="26"/>
      <c r="P12" s="26"/>
      <c r="Q12" s="27"/>
      <c r="R12" s="28"/>
    </row>
    <row r="13" spans="1:40" s="13" customFormat="1" ht="20.45" hidden="1" customHeight="1" x14ac:dyDescent="0.25">
      <c r="A13" s="16"/>
      <c r="B13" s="11"/>
      <c r="C13" s="19"/>
      <c r="D13" s="151"/>
      <c r="E13" s="21"/>
      <c r="F13" s="22">
        <f>'[1]DATI 2017'!$K$149</f>
        <v>7532</v>
      </c>
      <c r="G13" s="23" t="str">
        <f>'[1]DATI 2017'!$M$149</f>
        <v>Somme da assegnare per la realizzazione della nuova linea ferroviaria Torino - lione</v>
      </c>
      <c r="H13" s="24"/>
      <c r="I13" s="25"/>
      <c r="J13" s="25"/>
      <c r="K13" s="26"/>
      <c r="L13" s="25"/>
      <c r="M13" s="25">
        <f>'[1]DATI 2017'!$AB$149</f>
        <v>0</v>
      </c>
      <c r="N13" s="26"/>
      <c r="O13" s="26"/>
      <c r="P13" s="26"/>
      <c r="Q13" s="27"/>
      <c r="R13" s="28"/>
    </row>
    <row r="14" spans="1:40" s="13" customFormat="1" ht="20.45" hidden="1" customHeight="1" x14ac:dyDescent="0.25">
      <c r="A14" s="16"/>
      <c r="B14" s="11"/>
      <c r="C14" s="19"/>
      <c r="D14" s="151"/>
      <c r="E14" s="21"/>
      <c r="F14" s="22">
        <f>'[1]DATI 2017'!$K$60</f>
        <v>7548</v>
      </c>
      <c r="G14" s="23" t="str">
        <f>'[1]DATI 2017'!$M$60</f>
        <v>Somma da assegnare per il completamento della copertura del passante ferroviario di Torino</v>
      </c>
      <c r="H14" s="24"/>
      <c r="I14" s="25"/>
      <c r="J14" s="25"/>
      <c r="K14" s="26"/>
      <c r="L14" s="25"/>
      <c r="M14" s="25">
        <f>'[1]DATI 2017'!$AB$60</f>
        <v>4.8872415599999997</v>
      </c>
      <c r="N14" s="26"/>
      <c r="O14" s="26"/>
      <c r="P14" s="26"/>
      <c r="Q14" s="27"/>
      <c r="R14" s="28"/>
    </row>
    <row r="15" spans="1:40" s="13" customFormat="1" ht="20.45" hidden="1" customHeight="1" x14ac:dyDescent="0.25">
      <c r="A15" s="16"/>
      <c r="B15" s="11"/>
      <c r="C15" s="19"/>
      <c r="D15" s="151"/>
      <c r="E15" s="21"/>
      <c r="F15" s="22" t="e">
        <f>'[1]DATI 2017'!#REF!</f>
        <v>#REF!</v>
      </c>
      <c r="G15" s="23" t="str">
        <f>'[1]DATI 2017'!$M$121</f>
        <v>Spese per la realizzazione di investimenti per il materiale rotabile, la riqualificazione delle stazioni e per interventi volti al potenziamento del trasporto pendolare ferroviario sulla tratta Rosarno Reggio C. Melito Porto Salvo e del collegamento ferroviario con l'aeroporto</v>
      </c>
      <c r="H15" s="24"/>
      <c r="I15" s="25"/>
      <c r="J15" s="25"/>
      <c r="K15" s="26"/>
      <c r="L15" s="25"/>
      <c r="M15" s="25">
        <f>'[1]DATI 2017'!$AB$121</f>
        <v>0</v>
      </c>
      <c r="N15" s="26"/>
      <c r="O15" s="26"/>
      <c r="P15" s="26"/>
      <c r="Q15" s="27"/>
      <c r="R15" s="28"/>
    </row>
    <row r="16" spans="1:40" s="13" customFormat="1" ht="20.45" hidden="1" customHeight="1" x14ac:dyDescent="0.25">
      <c r="A16" s="16"/>
      <c r="B16" s="11"/>
      <c r="C16" s="19"/>
      <c r="D16" s="151"/>
      <c r="E16" s="21"/>
      <c r="F16" s="22">
        <f>'[1]DATI 2017'!$L$85</f>
        <v>7550</v>
      </c>
      <c r="G16" s="23" t="str">
        <f>'[1]DATI 2017'!$M$85</f>
        <v>somme da assegnare per la messa in sicurezza dell'asse ferroviario cuneo-ventimiglia</v>
      </c>
      <c r="H16" s="24"/>
      <c r="I16" s="25"/>
      <c r="J16" s="25"/>
      <c r="K16" s="26"/>
      <c r="L16" s="25"/>
      <c r="M16" s="25">
        <f>'[1]DATI 2017'!$AB$85</f>
        <v>2.84</v>
      </c>
      <c r="N16" s="26"/>
      <c r="O16" s="26"/>
      <c r="P16" s="26"/>
      <c r="Q16" s="27"/>
      <c r="R16" s="28"/>
    </row>
    <row r="17" spans="1:18" s="13" customFormat="1" ht="20.45" hidden="1" customHeight="1" x14ac:dyDescent="0.25">
      <c r="A17" s="16"/>
      <c r="B17" s="11"/>
      <c r="C17" s="19"/>
      <c r="D17" s="151"/>
      <c r="E17" s="21"/>
      <c r="F17" s="22">
        <f>'[1]DATI 2017'!$J$84</f>
        <v>7540</v>
      </c>
      <c r="G17" s="23" t="str">
        <f>'[1]DATI 2017'!$M$84</f>
        <v>somme da assegnare a RFI SPA per interventi di miglioramento della rete ferroviaria</v>
      </c>
      <c r="H17" s="24"/>
      <c r="I17" s="25"/>
      <c r="J17" s="25"/>
      <c r="K17" s="26"/>
      <c r="L17" s="25"/>
      <c r="M17" s="25">
        <f>'[1]DATI 2017'!$AB$84</f>
        <v>185.64204230000001</v>
      </c>
      <c r="N17" s="26"/>
      <c r="O17" s="26"/>
      <c r="P17" s="26"/>
      <c r="Q17" s="27"/>
      <c r="R17" s="28"/>
    </row>
    <row r="18" spans="1:18" s="13" customFormat="1" ht="9.9499999999999993" hidden="1" customHeight="1" x14ac:dyDescent="0.25">
      <c r="A18" s="16"/>
      <c r="B18" s="11"/>
      <c r="C18" s="19"/>
      <c r="D18" s="151"/>
      <c r="E18" s="29"/>
      <c r="F18" s="29"/>
      <c r="G18" s="30"/>
      <c r="H18" s="31"/>
      <c r="I18" s="20"/>
      <c r="J18" s="20"/>
      <c r="K18" s="20"/>
      <c r="L18" s="20"/>
      <c r="M18" s="20"/>
      <c r="N18" s="20"/>
      <c r="O18" s="20"/>
      <c r="P18" s="20"/>
      <c r="Q18" s="20"/>
    </row>
    <row r="19" spans="1:18" s="13" customFormat="1" ht="30" customHeight="1" x14ac:dyDescent="0.25">
      <c r="A19" s="16"/>
      <c r="B19" s="11"/>
      <c r="C19" s="19"/>
      <c r="D19" s="151"/>
      <c r="E19" s="159" t="s">
        <v>10</v>
      </c>
      <c r="F19" s="160"/>
      <c r="G19" s="161"/>
      <c r="H19" s="161"/>
      <c r="I19" s="20">
        <f>SUM(I20:I29)</f>
        <v>0</v>
      </c>
      <c r="J19" s="69">
        <f>SUM(J20:J29)</f>
        <v>1111.55688517</v>
      </c>
      <c r="K19" s="20">
        <f>SUM(I19+J19)</f>
        <v>1111.55688517</v>
      </c>
      <c r="L19" s="20">
        <f>SUM(L20:L29)</f>
        <v>0</v>
      </c>
      <c r="M19" s="69">
        <f>SUM(M20:M29)</f>
        <v>3264.2517211599998</v>
      </c>
      <c r="N19" s="20">
        <f>SUM(L19+M19)</f>
        <v>3264.2517211599998</v>
      </c>
      <c r="O19" s="20">
        <f>SUM(O20:O28)</f>
        <v>0</v>
      </c>
      <c r="P19" s="69">
        <v>4375.8090000000002</v>
      </c>
      <c r="Q19" s="20">
        <f>SUM(K19+N19)</f>
        <v>4375.8086063299997</v>
      </c>
    </row>
    <row r="20" spans="1:18" ht="22.5" hidden="1" x14ac:dyDescent="0.25">
      <c r="A20" s="30"/>
      <c r="B20" s="30"/>
      <c r="C20" s="32"/>
      <c r="D20" s="32"/>
      <c r="E20" s="21"/>
      <c r="F20" s="22">
        <f>'[1]DATI 2017'!$H$791</f>
        <v>1540</v>
      </c>
      <c r="G20" s="23" t="str">
        <f>'[1]DATI 2017'!$M$791</f>
        <v>Somma da corrispondere all'impresa F.S. S.p.A. per i servizi offerti  in relazione ai contratti di servizio e di programma</v>
      </c>
      <c r="H20" s="24" t="str">
        <f>'[1]DATI 2017'!$V$791</f>
        <v>06.01</v>
      </c>
      <c r="I20" s="33"/>
      <c r="J20" s="33">
        <f>'[1]DATI 2017'!$AB$791</f>
        <v>93.891251199999999</v>
      </c>
      <c r="K20" s="27"/>
      <c r="L20" s="33"/>
      <c r="M20" s="33"/>
      <c r="N20" s="27"/>
      <c r="O20" s="27"/>
      <c r="P20" s="27"/>
      <c r="Q20" s="27"/>
    </row>
    <row r="21" spans="1:18" ht="24.75" hidden="1" customHeight="1" x14ac:dyDescent="0.25">
      <c r="A21" s="30"/>
      <c r="B21" s="30"/>
      <c r="C21" s="32"/>
      <c r="D21" s="32"/>
      <c r="E21" s="21"/>
      <c r="F21" s="22">
        <f>'[1]DATI 2017'!$K$799</f>
        <v>1543</v>
      </c>
      <c r="G21" s="23" t="str">
        <f>'[1]DATI 2017'!$M$799</f>
        <v>Somme all'impresa Ferrovie dello Stato S.P.A. o a Società  dalla stessa controllate in relazione agli obblighi tariffari e di servizio per il trasporto merci</v>
      </c>
      <c r="H21" s="24"/>
      <c r="I21" s="33"/>
      <c r="J21" s="33">
        <f>'[1]DATI 2017'!$AB$799</f>
        <v>0</v>
      </c>
      <c r="K21" s="27"/>
      <c r="L21" s="33"/>
      <c r="M21" s="33"/>
      <c r="N21" s="27"/>
      <c r="O21" s="27"/>
      <c r="P21" s="27"/>
      <c r="Q21" s="27"/>
    </row>
    <row r="22" spans="1:18" ht="24.75" hidden="1" customHeight="1" x14ac:dyDescent="0.25">
      <c r="A22" s="30"/>
      <c r="B22" s="30"/>
      <c r="C22" s="32"/>
      <c r="D22" s="32"/>
      <c r="E22" s="21"/>
      <c r="F22" s="22">
        <f>'[1]DATI 2017'!$K$797</f>
        <v>1541</v>
      </c>
      <c r="G22" s="23" t="str">
        <f>'[1]DATI 2017'!$M$797</f>
        <v>Somma da corrispondere all'impresa F.S. S.p.A., o a società dalla stessa controllate, per obblighi di esercizio dell'infrastruttura noché all'obbligo di servizio pubblico via mare tra terminali ferroviari</v>
      </c>
      <c r="H22" s="24"/>
      <c r="I22" s="33"/>
      <c r="J22" s="33">
        <f>'[1]DATI 2017'!$AB$797</f>
        <v>975.55679099999998</v>
      </c>
      <c r="K22" s="27"/>
      <c r="L22" s="33"/>
      <c r="M22" s="33"/>
      <c r="N22" s="27"/>
      <c r="O22" s="27"/>
      <c r="P22" s="27"/>
      <c r="Q22" s="27"/>
    </row>
    <row r="23" spans="1:18" ht="33" hidden="1" customHeight="1" x14ac:dyDescent="0.25">
      <c r="A23" s="30"/>
      <c r="B23" s="30"/>
      <c r="C23" s="32"/>
      <c r="D23" s="32"/>
      <c r="E23" s="21"/>
      <c r="F23" s="22">
        <f>'[1]DATI 2017'!$H$798</f>
        <v>1542</v>
      </c>
      <c r="G23" s="23" t="str">
        <f>'[1]DATI 2017'!$N$798</f>
        <v>Somma da corrispondere all'impresa F.S. S.p.A, e a società dalla stessa controllate, per obblighi tariffari e di servizio per il trasporto viaggiatori di interesse nazionale</v>
      </c>
      <c r="H23" s="24" t="str">
        <f>'[1]DATI 2017'!$V$798</f>
        <v>06.01</v>
      </c>
      <c r="I23" s="33"/>
      <c r="J23" s="33">
        <f>'[1]DATI 2017'!$AB$798</f>
        <v>42.108842969999998</v>
      </c>
      <c r="K23" s="27"/>
      <c r="L23" s="33"/>
      <c r="M23" s="33"/>
      <c r="N23" s="27"/>
      <c r="O23" s="27"/>
      <c r="P23" s="27"/>
      <c r="Q23" s="27"/>
    </row>
    <row r="24" spans="1:18" ht="33" hidden="1" customHeight="1" x14ac:dyDescent="0.25">
      <c r="A24" s="30"/>
      <c r="B24" s="30"/>
      <c r="C24" s="32"/>
      <c r="D24" s="32"/>
      <c r="E24" s="21"/>
      <c r="F24" s="22">
        <f>'[1]DATI 2017'!$H$800</f>
        <v>0</v>
      </c>
      <c r="G24" s="23" t="str">
        <f>'[1]DATI 2017'!$M$800</f>
        <v>Somma da assegnare alla Società Trenitalia per i contratti di servizio ferroviari anno 2011 con le Regioni a statuto ordinario</v>
      </c>
      <c r="H24" s="24"/>
      <c r="I24" s="33"/>
      <c r="J24" s="33">
        <f>'[1]DATI 2017'!$AB$800</f>
        <v>0</v>
      </c>
      <c r="K24" s="27"/>
      <c r="L24" s="33"/>
      <c r="M24" s="33"/>
      <c r="N24" s="27"/>
      <c r="O24" s="27"/>
      <c r="P24" s="27"/>
      <c r="Q24" s="27"/>
    </row>
    <row r="25" spans="1:18" ht="33" hidden="1" customHeight="1" x14ac:dyDescent="0.25">
      <c r="A25" s="30"/>
      <c r="B25" s="30"/>
      <c r="C25" s="32"/>
      <c r="D25" s="32"/>
      <c r="E25" s="21"/>
      <c r="F25" s="22">
        <f>'[1]DATI 2017'!$H$884</f>
        <v>0</v>
      </c>
      <c r="G25" s="23" t="str">
        <f>'[1]DATI 2017'!$M$884</f>
        <v>Fondo per gli investimenti del gruppo Ferrovie dello Stato S.p.A.</v>
      </c>
      <c r="H25" s="24"/>
      <c r="I25" s="33"/>
      <c r="J25" s="33"/>
      <c r="K25" s="27"/>
      <c r="L25" s="33"/>
      <c r="M25" s="33">
        <f>'[1]DATI 2017'!$AB$884</f>
        <v>0</v>
      </c>
      <c r="N25" s="27"/>
      <c r="O25" s="27"/>
      <c r="P25" s="27"/>
      <c r="Q25" s="27"/>
    </row>
    <row r="26" spans="1:18" ht="33.75" hidden="1" customHeight="1" x14ac:dyDescent="0.25">
      <c r="A26" s="30"/>
      <c r="B26" s="30"/>
      <c r="C26" s="23"/>
      <c r="D26" s="23"/>
      <c r="E26" s="21"/>
      <c r="F26" s="22">
        <f>'[1]DATI 2017'!$H$863</f>
        <v>7122</v>
      </c>
      <c r="G26" s="23" t="str">
        <f>'[1]DATI 2017'!$M$863</f>
        <v>Contributi in conto impianti da corrispondere all' impresa F.S.  S.p.A. per la realizzazione di un programma di investimenti per lo sviluppo e ammodernamento delle infrastrutture ferroviarie</v>
      </c>
      <c r="H26" s="24" t="str">
        <f>'[1]DATI 2017'!$V$863</f>
        <v>23.02</v>
      </c>
      <c r="I26" s="33"/>
      <c r="J26" s="33"/>
      <c r="K26" s="27"/>
      <c r="L26" s="33"/>
      <c r="M26" s="33">
        <f>'[1]DATI 2017'!$AB$863</f>
        <v>2662.5107831599998</v>
      </c>
      <c r="N26" s="27"/>
      <c r="O26" s="27"/>
      <c r="P26" s="27"/>
      <c r="Q26" s="27"/>
    </row>
    <row r="27" spans="1:18" ht="27.75" hidden="1" customHeight="1" x14ac:dyDescent="0.25">
      <c r="A27" s="30"/>
      <c r="B27" s="30"/>
      <c r="C27" s="23"/>
      <c r="D27" s="23"/>
      <c r="E27" s="21"/>
      <c r="F27" s="22">
        <f>'[1]DATI 2017'!$H$864</f>
        <v>7123</v>
      </c>
      <c r="G27" s="23" t="str">
        <f>'[1]DATI 2017'!$M$864</f>
        <v>Contributi in conto impianti da corrispondere all' impresa F.S.  S.p.A. per la realizzazione di opere specifiche</v>
      </c>
      <c r="H27" s="24" t="str">
        <f>'[1]DATI 2017'!$V$864</f>
        <v>23.02</v>
      </c>
      <c r="I27" s="33"/>
      <c r="J27" s="33"/>
      <c r="K27" s="27"/>
      <c r="L27" s="33"/>
      <c r="M27" s="33">
        <f>'[1]DATI 2017'!$AB$864</f>
        <v>1.7409380000000001</v>
      </c>
      <c r="N27" s="27"/>
      <c r="O27" s="27"/>
      <c r="P27" s="27"/>
      <c r="Q27" s="27"/>
    </row>
    <row r="28" spans="1:18" ht="27.75" hidden="1" customHeight="1" x14ac:dyDescent="0.25">
      <c r="A28" s="30"/>
      <c r="B28" s="30"/>
      <c r="C28" s="23"/>
      <c r="D28" s="23"/>
      <c r="E28" s="21"/>
      <c r="F28" s="22">
        <f>'[1]DATI 2017'!$K$865</f>
        <v>7124</v>
      </c>
      <c r="G28" s="23" t="str">
        <f>'[1]DATI 2017'!$M$865</f>
        <v xml:space="preserve">Contributi concessi a Ferrovie dello Stato per la prosecuzione degli interventi relativi al sistema di alta velocità /alta capacità e per il finanziamento delle attività preliminari per la realizzazione delle linee Milano Genova e Milano Verona incluso il nodo di Verona </v>
      </c>
      <c r="H28" s="24"/>
      <c r="I28" s="33"/>
      <c r="J28" s="33"/>
      <c r="K28" s="27"/>
      <c r="L28" s="33"/>
      <c r="M28" s="33">
        <f>'[1]DATI 2017'!$AB$865</f>
        <v>600</v>
      </c>
      <c r="N28" s="27"/>
      <c r="O28" s="27"/>
      <c r="P28" s="27"/>
      <c r="Q28" s="27"/>
    </row>
    <row r="29" spans="1:18" ht="27.75" hidden="1" customHeight="1" x14ac:dyDescent="0.25">
      <c r="A29" s="30"/>
      <c r="B29" s="30"/>
      <c r="C29" s="23"/>
      <c r="D29" s="23"/>
      <c r="E29" s="21"/>
      <c r="F29" s="22">
        <f>'[1]DATI 2017'!$G$881</f>
        <v>0</v>
      </c>
      <c r="G29" s="23" t="str">
        <f>'[1]DATI 2017'!$M$881</f>
        <v>Quote di capitale comprese nelle rate di ammortamento dei mutui contratti e da contrarre dalle  F.S.  S.p.A.</v>
      </c>
      <c r="H29" s="24" t="str">
        <f>'[1]DATI 2017'!$V$881</f>
        <v>61.03</v>
      </c>
      <c r="I29" s="33"/>
      <c r="J29" s="34"/>
      <c r="K29" s="35"/>
      <c r="L29" s="33"/>
      <c r="M29" s="33">
        <f>'[1]DATI 2017'!$AB$881</f>
        <v>0</v>
      </c>
      <c r="N29" s="27"/>
      <c r="O29" s="27"/>
      <c r="P29" s="27"/>
      <c r="Q29" s="27"/>
      <c r="R29" s="36"/>
    </row>
    <row r="30" spans="1:18" ht="20.25" customHeight="1" x14ac:dyDescent="0.25">
      <c r="A30" s="30"/>
      <c r="B30" s="30"/>
      <c r="C30" s="149" t="s">
        <v>11</v>
      </c>
      <c r="D30" s="149"/>
      <c r="E30" s="149"/>
      <c r="F30" s="149"/>
      <c r="G30" s="149"/>
      <c r="H30" s="31"/>
      <c r="I30" s="37">
        <f t="shared" ref="I30:Q30" si="2">SUM(I9+I19)</f>
        <v>0</v>
      </c>
      <c r="J30" s="37">
        <f t="shared" si="2"/>
        <v>1111.55688517</v>
      </c>
      <c r="K30" s="37">
        <f t="shared" si="2"/>
        <v>1111.55688517</v>
      </c>
      <c r="L30" s="37">
        <f t="shared" si="2"/>
        <v>0</v>
      </c>
      <c r="M30" s="37">
        <f t="shared" si="2"/>
        <v>3701.4499926499998</v>
      </c>
      <c r="N30" s="37">
        <f t="shared" si="2"/>
        <v>3701.4499926499998</v>
      </c>
      <c r="O30" s="37">
        <f>SUM(O31:O39)</f>
        <v>0</v>
      </c>
      <c r="P30" s="37">
        <f t="shared" si="2"/>
        <v>4813.0070000000005</v>
      </c>
      <c r="Q30" s="37">
        <f t="shared" si="2"/>
        <v>4813.0068778200002</v>
      </c>
    </row>
    <row r="31" spans="1:18" ht="67.5" x14ac:dyDescent="0.25">
      <c r="A31" s="30"/>
      <c r="B31" s="30"/>
      <c r="C31" s="19" t="s">
        <v>12</v>
      </c>
      <c r="D31" s="150"/>
      <c r="E31" s="147" t="s">
        <v>9</v>
      </c>
      <c r="F31" s="148"/>
      <c r="G31" s="152"/>
      <c r="H31" s="31"/>
      <c r="I31" s="69">
        <f>SUM($I$32:$I$40)</f>
        <v>142.10999509000001</v>
      </c>
      <c r="J31" s="97">
        <f>SUM($J$32:$J$40)</f>
        <v>34.598340119999996</v>
      </c>
      <c r="K31" s="39">
        <f>SUM(I31+J31)</f>
        <v>176.70833521</v>
      </c>
      <c r="L31" s="20">
        <f>SUM(L32:L40)</f>
        <v>0</v>
      </c>
      <c r="M31" s="97">
        <f>SUM(M32:M40)</f>
        <v>77.496038209999995</v>
      </c>
      <c r="N31" s="39">
        <f>SUM(L31+M31)</f>
        <v>77.496038209999995</v>
      </c>
      <c r="P31" s="97">
        <v>112.09399999999999</v>
      </c>
      <c r="Q31" s="40">
        <f>SUM(K31+N31)</f>
        <v>254.20437342</v>
      </c>
    </row>
    <row r="32" spans="1:18" ht="27.75" hidden="1" customHeight="1" x14ac:dyDescent="0.25">
      <c r="A32" s="30"/>
      <c r="B32" s="30"/>
      <c r="C32" s="19"/>
      <c r="D32" s="151"/>
      <c r="E32" s="21" t="s">
        <v>13</v>
      </c>
      <c r="F32" s="41">
        <f>'[1]DATI 2017'!$G$82</f>
        <v>1325</v>
      </c>
      <c r="G32" s="23" t="str">
        <f>'[1]DATI 2017'!$M$82</f>
        <v>Sovvenzioni per l'esercizio di ferrovie, tramvie extraurbane, funivie ed ascensori in servizio pubblico ed autolinee non di competenza delle Regioni</v>
      </c>
      <c r="H32" s="24" t="str">
        <f>'[1]DATI 2017'!$V$82</f>
        <v>06.01</v>
      </c>
      <c r="I32" s="33"/>
      <c r="J32" s="33">
        <f>'[1]DATI 2017'!$AB$82</f>
        <v>9.1983401199999992</v>
      </c>
      <c r="K32" s="27"/>
      <c r="L32" s="33"/>
      <c r="M32" s="33"/>
      <c r="N32" s="27"/>
      <c r="O32" s="27"/>
      <c r="P32" s="27"/>
      <c r="Q32" s="27"/>
    </row>
    <row r="33" spans="1:17" ht="27.75" hidden="1" customHeight="1" x14ac:dyDescent="0.25">
      <c r="A33" s="30"/>
      <c r="B33" s="30"/>
      <c r="C33" s="30"/>
      <c r="D33" s="151"/>
      <c r="E33" s="21"/>
      <c r="F33" s="41">
        <f>'[1]DATI 2017'!$I$42</f>
        <v>7425</v>
      </c>
      <c r="G33" s="23" t="str">
        <f>'[1]DATI 2017'!$M$42</f>
        <v>Interventi in favore delle DFerrovie del Sud-Est</v>
      </c>
      <c r="H33" s="24"/>
      <c r="I33" s="33"/>
      <c r="J33" s="33"/>
      <c r="K33" s="27"/>
      <c r="L33" s="33"/>
      <c r="M33" s="33">
        <f>'[1]DATI 2017'!$AB$42</f>
        <v>0</v>
      </c>
      <c r="N33" s="27"/>
      <c r="O33" s="27"/>
      <c r="P33" s="27"/>
      <c r="Q33" s="27"/>
    </row>
    <row r="34" spans="1:17" ht="27.75" hidden="1" customHeight="1" x14ac:dyDescent="0.25">
      <c r="A34" s="30"/>
      <c r="B34" s="30"/>
      <c r="C34" s="30"/>
      <c r="D34" s="151"/>
      <c r="E34" s="21"/>
      <c r="F34" s="41">
        <f>'[1]DATI 2017'!$H$43</f>
        <v>0</v>
      </c>
      <c r="G34" s="23" t="str">
        <f>'[1]DATI 2017'!$M$43</f>
        <v xml:space="preserve">Spese per il trasferimento della proprietà sociale dello Stato delle Ferrovie della Calabria e delle Ferrovie del Sud Est </v>
      </c>
      <c r="H34" s="24"/>
      <c r="I34" s="33"/>
      <c r="J34" s="33"/>
      <c r="K34" s="27"/>
      <c r="L34" s="33"/>
      <c r="M34" s="33">
        <f>'[1]DATI 2017'!$AB$43</f>
        <v>0</v>
      </c>
      <c r="N34" s="27"/>
      <c r="O34" s="27"/>
      <c r="P34" s="27"/>
      <c r="Q34" s="27"/>
    </row>
    <row r="35" spans="1:17" ht="27.75" hidden="1" customHeight="1" x14ac:dyDescent="0.25">
      <c r="A35" s="30"/>
      <c r="B35" s="30"/>
      <c r="C35" s="30"/>
      <c r="D35" s="151"/>
      <c r="E35" s="21"/>
      <c r="F35" s="41">
        <f>'[1]DATI 2017'!$G$83</f>
        <v>1302</v>
      </c>
      <c r="G35" s="23" t="str">
        <f>'[1]DATI 2017'!$M$83</f>
        <v>Spese di esercizio per gestioni ferrovie. Anticipazione di spese per provvedimenti d'ufficio</v>
      </c>
      <c r="H35" s="24"/>
      <c r="I35" s="33"/>
      <c r="J35" s="33">
        <f>'[1]DATI 2017'!$AB$83</f>
        <v>25.4</v>
      </c>
      <c r="K35" s="27"/>
      <c r="L35" s="33"/>
      <c r="M35" s="33"/>
      <c r="N35" s="27"/>
      <c r="O35" s="27"/>
      <c r="P35" s="27"/>
      <c r="Q35" s="27"/>
    </row>
    <row r="36" spans="1:17" ht="27.75" hidden="1" customHeight="1" x14ac:dyDescent="0.25">
      <c r="A36" s="30"/>
      <c r="B36" s="30"/>
      <c r="C36" s="30"/>
      <c r="D36" s="42"/>
      <c r="E36" s="21"/>
      <c r="F36" s="41">
        <f>'[1]DATI 2017'!$K$8</f>
        <v>7290</v>
      </c>
      <c r="G36" s="23" t="str">
        <f>'[1]DATI 2017'!$M$8</f>
        <v>Spese per la prosecuzione del servizio intermodale dell'autostrada ferroviaria alpina attraverso il valico del Frejus</v>
      </c>
      <c r="H36" s="24"/>
      <c r="I36" s="33"/>
      <c r="J36" s="33"/>
      <c r="K36" s="27"/>
      <c r="L36" s="33"/>
      <c r="M36" s="33">
        <f>'[1]DATI 2017'!$AB$8</f>
        <v>4.3630195599999997</v>
      </c>
      <c r="N36" s="27"/>
      <c r="O36" s="27"/>
      <c r="P36" s="27"/>
      <c r="Q36" s="27"/>
    </row>
    <row r="37" spans="1:17" ht="51.95" hidden="1" customHeight="1" x14ac:dyDescent="0.25">
      <c r="A37" s="30"/>
      <c r="B37" s="30"/>
      <c r="C37" s="30"/>
      <c r="D37" s="30"/>
      <c r="E37" s="21"/>
      <c r="F37" s="41" t="e">
        <f>'[1]DATI 2017'!#REF!</f>
        <v>#REF!</v>
      </c>
      <c r="G37" s="23" t="str">
        <f>'[1]DATI 2017'!$M$94</f>
        <v>Contributi per gli oneri per capitale ed interessi derivanti dall'ammortamento dei mutui contratti dalle aziende esercenti servizi ferroviari e servizi ad impianti fissi in Gestione Commissariale Governativa ed in regime di Concessione</v>
      </c>
      <c r="H37" s="24" t="str">
        <f>'[1]DATI 2017'!$V$94</f>
        <v>06.02</v>
      </c>
      <c r="I37" s="33"/>
      <c r="J37" s="33">
        <f>'[1]DATI 2017'!$AB$94</f>
        <v>0</v>
      </c>
      <c r="K37" s="27"/>
      <c r="L37" s="33"/>
      <c r="M37" s="33"/>
      <c r="N37" s="27"/>
      <c r="O37" s="27"/>
      <c r="P37" s="27"/>
      <c r="Q37" s="27"/>
    </row>
    <row r="38" spans="1:17" ht="51.95" hidden="1" customHeight="1" x14ac:dyDescent="0.25">
      <c r="A38" s="30"/>
      <c r="B38" s="30"/>
      <c r="C38" s="30"/>
      <c r="D38" s="30"/>
      <c r="E38" s="21"/>
      <c r="F38" s="41">
        <f>'[1]DATI 2017'!$K$14</f>
        <v>1274</v>
      </c>
      <c r="G38" s="23" t="str">
        <f>'[1]DATI 2017'!$M$14</f>
        <v>Somme da corrisppondere alle imprese ferroviarie per incentivazione trasporto merci</v>
      </c>
      <c r="H38" s="24"/>
      <c r="I38" s="33">
        <f>'[1]DATI 2017'!$AB$14</f>
        <v>142.10999509000001</v>
      </c>
      <c r="J38" s="33"/>
      <c r="K38" s="27"/>
      <c r="L38" s="33"/>
      <c r="M38" s="33"/>
      <c r="N38" s="27"/>
      <c r="O38" s="27"/>
      <c r="P38" s="27"/>
      <c r="Q38" s="27"/>
    </row>
    <row r="39" spans="1:17" ht="51.95" hidden="1" customHeight="1" x14ac:dyDescent="0.25">
      <c r="A39" s="30"/>
      <c r="B39" s="30"/>
      <c r="C39" s="30"/>
      <c r="D39" s="30"/>
      <c r="E39" s="21"/>
      <c r="F39" s="41">
        <f>'[1]DATI 2017'!$G$115</f>
        <v>7141</v>
      </c>
      <c r="G39" s="23" t="str">
        <f>'[1]DATI 2017'!$M$115</f>
        <v>Concessione di contributi per capitale ed interessi derivanti dall'ammortamento dei mutui garantiti dallo Stato che le Ferrovie in regime di concessione e in Gestione Commissariale Governativa possono contrarre per la realizzazione degli investimenti</v>
      </c>
      <c r="H39" s="24" t="str">
        <f>'[1]DATI 2017'!$V$115</f>
        <v>23.01</v>
      </c>
      <c r="I39" s="33"/>
      <c r="J39" s="33"/>
      <c r="K39" s="27"/>
      <c r="L39" s="43"/>
      <c r="M39" s="33">
        <f>'[1]DATI 2017'!$AB$115</f>
        <v>72.319715799999997</v>
      </c>
      <c r="N39" s="27"/>
      <c r="O39" s="27"/>
      <c r="P39" s="27"/>
      <c r="Q39" s="27"/>
    </row>
    <row r="40" spans="1:17" ht="27.75" hidden="1" customHeight="1" x14ac:dyDescent="0.25">
      <c r="A40" s="30"/>
      <c r="B40" s="30"/>
      <c r="C40" s="30"/>
      <c r="D40" s="30"/>
      <c r="E40" s="21"/>
      <c r="F40" s="41">
        <f>'[1]DATI 2017'!$J$114</f>
        <v>0</v>
      </c>
      <c r="G40" s="23" t="str">
        <f>'[1]DATI 2017'!$M$114</f>
        <v>Fondo comune per rinnovo impianti fissi e materiale rotabile delle ferrovie in regime di concessione ed in gestione governativa</v>
      </c>
      <c r="H40" s="24" t="str">
        <f>'[1]DATI 2017'!$V$114</f>
        <v>23.01</v>
      </c>
      <c r="I40" s="33"/>
      <c r="J40" s="33"/>
      <c r="K40" s="27"/>
      <c r="L40" s="43"/>
      <c r="M40" s="33">
        <f>'[1]DATI 2017'!$AB$114</f>
        <v>0.81330285000000002</v>
      </c>
      <c r="N40" s="27"/>
      <c r="O40" s="27"/>
      <c r="P40" s="27"/>
      <c r="Q40" s="27"/>
    </row>
    <row r="41" spans="1:17" s="13" customFormat="1" ht="30" customHeight="1" x14ac:dyDescent="0.25">
      <c r="A41" s="16"/>
      <c r="B41" s="11"/>
      <c r="C41" s="19"/>
      <c r="D41" s="30"/>
      <c r="E41" s="159" t="s">
        <v>10</v>
      </c>
      <c r="F41" s="160"/>
      <c r="G41" s="161"/>
      <c r="H41" s="161"/>
      <c r="I41" s="20">
        <f>SUM(I42:I43)</f>
        <v>0</v>
      </c>
      <c r="J41" s="69">
        <f>SUM(J42:J43)</f>
        <v>144.80000000000001</v>
      </c>
      <c r="K41" s="20">
        <f>SUM(I41:J41)</f>
        <v>144.80000000000001</v>
      </c>
      <c r="L41" s="20">
        <f>SUM(L42:L43)</f>
        <v>0</v>
      </c>
      <c r="M41" s="20">
        <f>SUM(M42:M43)</f>
        <v>0</v>
      </c>
      <c r="N41" s="20">
        <f>SUM(L41:M41)</f>
        <v>0</v>
      </c>
      <c r="O41" s="20">
        <f>SUM(O42:O43)</f>
        <v>0</v>
      </c>
      <c r="P41" s="69">
        <f>SUM(J41,M41)</f>
        <v>144.80000000000001</v>
      </c>
      <c r="Q41" s="20">
        <f>SUM(K41,N41)</f>
        <v>144.80000000000001</v>
      </c>
    </row>
    <row r="42" spans="1:17" s="13" customFormat="1" ht="30" hidden="1" customHeight="1" x14ac:dyDescent="0.25">
      <c r="A42" s="16"/>
      <c r="B42" s="11"/>
      <c r="C42" s="19"/>
      <c r="D42" s="30"/>
      <c r="E42" s="44"/>
      <c r="F42" s="41">
        <f>'[1]DATI 2017'!$K$827</f>
        <v>2798</v>
      </c>
      <c r="G42" s="23" t="str">
        <f>'[1]DATI 2017'!$M$827</f>
        <v xml:space="preserve">Somma da versare alla Valle D' Aaosta per i servizi di trasporto ferroviari </v>
      </c>
      <c r="H42" s="45"/>
      <c r="I42" s="20"/>
      <c r="J42" s="33">
        <f>'[1]DATI 2017'!$AB$827</f>
        <v>144.80000000000001</v>
      </c>
      <c r="K42" s="20"/>
      <c r="L42" s="20"/>
      <c r="M42" s="20"/>
      <c r="N42" s="20"/>
      <c r="O42" s="20"/>
      <c r="P42" s="20"/>
      <c r="Q42" s="20"/>
    </row>
    <row r="43" spans="1:17" s="13" customFormat="1" ht="30" hidden="1" customHeight="1" x14ac:dyDescent="0.25">
      <c r="A43" s="16"/>
      <c r="B43" s="11"/>
      <c r="C43" s="19"/>
      <c r="D43" s="30"/>
      <c r="E43" s="44"/>
      <c r="F43" s="46"/>
      <c r="G43" s="45"/>
      <c r="H43" s="45"/>
      <c r="I43" s="20"/>
      <c r="J43" s="20"/>
      <c r="K43" s="20"/>
      <c r="L43" s="20"/>
      <c r="M43" s="20"/>
      <c r="N43" s="20"/>
      <c r="O43" s="20"/>
      <c r="P43" s="20"/>
      <c r="Q43" s="20"/>
    </row>
    <row r="44" spans="1:17" s="13" customFormat="1" ht="25.5" customHeight="1" x14ac:dyDescent="0.25">
      <c r="A44" s="16"/>
      <c r="B44" s="16"/>
      <c r="C44" s="11"/>
      <c r="D44" s="47"/>
      <c r="E44" s="47"/>
      <c r="F44" s="47"/>
      <c r="G44" s="47" t="s">
        <v>96</v>
      </c>
      <c r="H44" s="48"/>
      <c r="I44" s="37">
        <f>SUM(I31,I41)</f>
        <v>142.10999509000001</v>
      </c>
      <c r="J44" s="37">
        <f t="shared" ref="J44:Q44" si="3">SUM(J31,J41)</f>
        <v>179.39834012</v>
      </c>
      <c r="K44" s="37">
        <f t="shared" si="3"/>
        <v>321.50833521000004</v>
      </c>
      <c r="L44" s="37">
        <f t="shared" si="3"/>
        <v>0</v>
      </c>
      <c r="M44" s="37">
        <f t="shared" si="3"/>
        <v>77.496038209999995</v>
      </c>
      <c r="N44" s="37">
        <f t="shared" si="3"/>
        <v>77.496038209999995</v>
      </c>
      <c r="O44" s="37">
        <f>SUM($I$32:$I$40)</f>
        <v>142.10999509000001</v>
      </c>
      <c r="P44" s="37">
        <v>256.89400000000001</v>
      </c>
      <c r="Q44" s="37">
        <f t="shared" si="3"/>
        <v>399.00437341999998</v>
      </c>
    </row>
    <row r="45" spans="1:17" ht="33.75" x14ac:dyDescent="0.25">
      <c r="A45" s="30"/>
      <c r="B45" s="30"/>
      <c r="C45" s="19" t="s">
        <v>14</v>
      </c>
      <c r="D45" s="168"/>
      <c r="E45" s="147" t="s">
        <v>9</v>
      </c>
      <c r="F45" s="148"/>
      <c r="G45" s="152"/>
      <c r="H45" s="31"/>
      <c r="I45" s="20">
        <f>SUM(I46:I58)</f>
        <v>0</v>
      </c>
      <c r="J45" s="69">
        <f>SUM(J46:J58)</f>
        <v>3</v>
      </c>
      <c r="K45" s="20">
        <f>SUM(I45+J45)</f>
        <v>3</v>
      </c>
      <c r="L45" s="20">
        <f>SUM(L46:L58)</f>
        <v>0</v>
      </c>
      <c r="M45" s="97">
        <f>SUM(M46:M58)</f>
        <v>189.76032729000002</v>
      </c>
      <c r="N45" s="39">
        <f>SUM(L45+M45)</f>
        <v>189.76032729000002</v>
      </c>
      <c r="O45" s="20">
        <f>SUM(O46:O58)</f>
        <v>0</v>
      </c>
      <c r="P45" s="97">
        <f>SUM(J45+M45)</f>
        <v>192.76032729000002</v>
      </c>
      <c r="Q45" s="39">
        <f>SUM(K45+N45)</f>
        <v>192.76032729000002</v>
      </c>
    </row>
    <row r="46" spans="1:17" ht="27.75" hidden="1" customHeight="1" x14ac:dyDescent="0.25">
      <c r="A46" s="30"/>
      <c r="B46" s="30"/>
      <c r="C46" s="19"/>
      <c r="D46" s="169"/>
      <c r="E46" s="21" t="s">
        <v>13</v>
      </c>
      <c r="F46" s="41">
        <f>'[1]DATI 2017'!$G$11</f>
        <v>0</v>
      </c>
      <c r="G46" s="23" t="str">
        <f>'[1]DATI 2017'!$M$11</f>
        <v>Spese per il completamento di interventi nel settore dei sistemi di trasporto rapido di massa</v>
      </c>
      <c r="H46" s="24"/>
      <c r="I46" s="33"/>
      <c r="J46" s="33"/>
      <c r="K46" s="33"/>
      <c r="L46" s="43"/>
      <c r="M46" s="33">
        <f>'[1]DATI 2017'!$AB$11</f>
        <v>0</v>
      </c>
      <c r="N46" s="33"/>
      <c r="O46" s="33"/>
      <c r="P46" s="33"/>
      <c r="Q46" s="33"/>
    </row>
    <row r="47" spans="1:17" ht="27.75" hidden="1" customHeight="1" x14ac:dyDescent="0.25">
      <c r="A47" s="30"/>
      <c r="B47" s="30"/>
      <c r="C47" s="19"/>
      <c r="D47" s="169"/>
      <c r="E47" s="21"/>
      <c r="F47" s="41">
        <f>'[1]DATI 2017'!$K$137</f>
        <v>0</v>
      </c>
      <c r="G47" s="23" t="str">
        <f>'[1]DATI 2017'!$M$137</f>
        <v>Spese per la progettazione e l'avvio delle linee metropolitane delle città di Bologna e Torino</v>
      </c>
      <c r="H47" s="24"/>
      <c r="I47" s="33"/>
      <c r="J47" s="33"/>
      <c r="K47" s="33"/>
      <c r="L47" s="43"/>
      <c r="M47" s="33">
        <f>'[1]DATI 2017'!$AB$137</f>
        <v>0</v>
      </c>
      <c r="N47" s="33"/>
      <c r="O47" s="33"/>
      <c r="P47" s="33"/>
      <c r="Q47" s="33"/>
    </row>
    <row r="48" spans="1:17" ht="27.75" hidden="1" customHeight="1" x14ac:dyDescent="0.25">
      <c r="A48" s="30"/>
      <c r="B48" s="30"/>
      <c r="C48" s="19"/>
      <c r="D48" s="169"/>
      <c r="E48" s="21"/>
      <c r="F48" s="41">
        <f>'[1]DATI 2017'!$J$138</f>
        <v>7534</v>
      </c>
      <c r="G48" s="23" t="str">
        <f>'[1]DATI 2017'!$M$138</f>
        <v>Metropolitana di Milano - somme da assegnare per il colegamento s.s.11-s.s.233</v>
      </c>
      <c r="H48" s="24"/>
      <c r="I48" s="33"/>
      <c r="J48" s="33"/>
      <c r="K48" s="33"/>
      <c r="L48" s="43"/>
      <c r="M48" s="33">
        <f>'[1]DATI 2017'!$Y$138</f>
        <v>0</v>
      </c>
      <c r="N48" s="33"/>
      <c r="O48" s="33"/>
      <c r="P48" s="33"/>
      <c r="Q48" s="33"/>
    </row>
    <row r="49" spans="1:17" ht="27.75" hidden="1" customHeight="1" x14ac:dyDescent="0.25">
      <c r="A49" s="30"/>
      <c r="B49" s="30"/>
      <c r="C49" s="19"/>
      <c r="D49" s="169"/>
      <c r="E49" s="21"/>
      <c r="F49" s="41">
        <f>'[1]DATI 2017'!$K$16</f>
        <v>1316</v>
      </c>
      <c r="G49" s="23" t="str">
        <f>'[1]DATI 2017'!$M$16</f>
        <v>Contributo alla regione Lazio per il servizio ferroviario regionale da e verso la stazione di Roma San Pietro</v>
      </c>
      <c r="H49" s="24"/>
      <c r="I49" s="33"/>
      <c r="J49" s="33">
        <f>'[1]DATI 2017'!$AB$16</f>
        <v>3</v>
      </c>
      <c r="K49" s="33"/>
      <c r="L49" s="43"/>
      <c r="M49" s="33"/>
      <c r="N49" s="33"/>
      <c r="O49" s="33"/>
      <c r="P49" s="33"/>
      <c r="Q49" s="33"/>
    </row>
    <row r="50" spans="1:17" ht="27.75" hidden="1" customHeight="1" x14ac:dyDescent="0.25">
      <c r="A50" s="30"/>
      <c r="B50" s="30"/>
      <c r="C50" s="19"/>
      <c r="D50" s="169"/>
      <c r="E50" s="21"/>
      <c r="F50" s="41">
        <f>'[1]DATI 2017'!$H$63</f>
        <v>7413</v>
      </c>
      <c r="G50" s="23" t="str">
        <f>'[1]DATI 2017'!$M$63</f>
        <v>Concorso dello Stato nella spesa per la realizzazione di interventi relativi a linee metropolitane anche con sistemi innovativi e parcheggi a favore di comuni,ecc.</v>
      </c>
      <c r="H50" s="24"/>
      <c r="I50" s="33"/>
      <c r="J50" s="33"/>
      <c r="K50" s="33"/>
      <c r="L50" s="43"/>
      <c r="M50" s="33">
        <f>'[1]DATI 2017'!$AB$63</f>
        <v>1.7775560400000001</v>
      </c>
      <c r="N50" s="33"/>
      <c r="O50" s="33"/>
      <c r="P50" s="33"/>
      <c r="Q50" s="33"/>
    </row>
    <row r="51" spans="1:17" ht="27.75" hidden="1" customHeight="1" x14ac:dyDescent="0.25">
      <c r="A51" s="30"/>
      <c r="B51" s="30"/>
      <c r="C51" s="19"/>
      <c r="D51" s="169"/>
      <c r="E51" s="21"/>
      <c r="F51" s="41">
        <f>'[1]DATI 2017'!$I$39</f>
        <v>7418</v>
      </c>
      <c r="G51" s="23" t="str">
        <f>'[1]DATI 2017'!$M$39</f>
        <v>Interventi a favore delle nuove linee metropolitane M4 e M5 di Milano</v>
      </c>
      <c r="H51" s="24"/>
      <c r="I51" s="33"/>
      <c r="J51" s="33"/>
      <c r="K51" s="33"/>
      <c r="L51" s="43"/>
      <c r="M51" s="33">
        <f>'[1]DATI 2017'!$AB$39</f>
        <v>0</v>
      </c>
      <c r="N51" s="33"/>
      <c r="O51" s="33"/>
      <c r="P51" s="33"/>
      <c r="Q51" s="33"/>
    </row>
    <row r="52" spans="1:17" ht="27.75" hidden="1" customHeight="1" x14ac:dyDescent="0.25">
      <c r="A52" s="30"/>
      <c r="B52" s="30"/>
      <c r="C52" s="19"/>
      <c r="D52" s="169"/>
      <c r="E52" s="21"/>
      <c r="F52" s="41">
        <f>'[1]DATI 2017'!$J$40</f>
        <v>7419</v>
      </c>
      <c r="G52" s="23" t="str">
        <f>'[1]DATI 2017'!$M$40</f>
        <v>Contributo a favore della società roma metropolitane per la realizzazione della tratta colosseo-san giovanni</v>
      </c>
      <c r="H52" s="24"/>
      <c r="I52" s="33"/>
      <c r="J52" s="33"/>
      <c r="K52" s="33"/>
      <c r="L52" s="43"/>
      <c r="M52" s="33">
        <f>'[1]DATI 2017'!$AB$40</f>
        <v>4.5745321100000007</v>
      </c>
      <c r="N52" s="33"/>
      <c r="O52" s="33"/>
      <c r="P52" s="33"/>
      <c r="Q52" s="33"/>
    </row>
    <row r="53" spans="1:17" ht="27.75" hidden="1" customHeight="1" x14ac:dyDescent="0.25">
      <c r="A53" s="30"/>
      <c r="B53" s="30"/>
      <c r="C53" s="19"/>
      <c r="D53" s="169"/>
      <c r="E53" s="21"/>
      <c r="F53" s="41">
        <f>'[1]DATI 2017'!$J$41</f>
        <v>7422</v>
      </c>
      <c r="G53" s="23" t="str">
        <f>'[1]DATI 2017'!$M$41</f>
        <v>Somme da assegnare per la realizzazione della metropolitana leggera di Brescia</v>
      </c>
      <c r="H53" s="24"/>
      <c r="I53" s="33"/>
      <c r="J53" s="33"/>
      <c r="K53" s="33"/>
      <c r="L53" s="43"/>
      <c r="M53" s="33">
        <f>'[1]DATI 2017'!$AB$41</f>
        <v>4.2685712699999998</v>
      </c>
      <c r="N53" s="33"/>
      <c r="O53" s="33"/>
      <c r="P53" s="33"/>
      <c r="Q53" s="33"/>
    </row>
    <row r="54" spans="1:17" ht="27.75" hidden="1" customHeight="1" x14ac:dyDescent="0.25">
      <c r="A54" s="30"/>
      <c r="B54" s="30"/>
      <c r="C54" s="19"/>
      <c r="D54" s="169"/>
      <c r="E54" s="21"/>
      <c r="F54" s="41">
        <f>'[1]DATI 2017'!$L$168</f>
        <v>7539</v>
      </c>
      <c r="G54" s="23" t="str">
        <f>'[1]DATI 2017'!$M$168</f>
        <v>Somme da assegnare alla Regione Valle d'Aostaper il collegamento ferroviario Piemonte-Valle d'Aosta</v>
      </c>
      <c r="H54" s="24"/>
      <c r="I54" s="33"/>
      <c r="J54" s="33"/>
      <c r="K54" s="33"/>
      <c r="L54" s="43"/>
      <c r="M54" s="33">
        <f>'[1]DATI 2017'!$AB$168</f>
        <v>5.4</v>
      </c>
      <c r="N54" s="33"/>
      <c r="O54" s="33"/>
      <c r="P54" s="33"/>
      <c r="Q54" s="33"/>
    </row>
    <row r="55" spans="1:17" ht="42" hidden="1" customHeight="1" x14ac:dyDescent="0.25">
      <c r="A55" s="30"/>
      <c r="B55" s="30"/>
      <c r="C55" s="19"/>
      <c r="D55" s="169"/>
      <c r="E55" s="23"/>
      <c r="F55" s="41">
        <f>'[1]DATI 2017'!$G$113</f>
        <v>7403</v>
      </c>
      <c r="G55" s="23" t="str">
        <f>'[1]DATI 2017'!$M$113</f>
        <v>Concorso dello Stato alla spesa per la realizzazione di sistemi di trasporto rapido di massa a guida vincolata e di tranvie veloci nelle aree urbane</v>
      </c>
      <c r="H55" s="24"/>
      <c r="I55" s="49"/>
      <c r="J55" s="49"/>
      <c r="K55" s="33"/>
      <c r="L55" s="43"/>
      <c r="M55" s="33">
        <f>'[1]DATI 2017'!$AB$113</f>
        <v>173.73966787000001</v>
      </c>
      <c r="N55" s="33"/>
      <c r="O55" s="33"/>
      <c r="P55" s="33"/>
      <c r="Q55" s="33"/>
    </row>
    <row r="56" spans="1:17" ht="59.25" hidden="1" customHeight="1" x14ac:dyDescent="0.25">
      <c r="A56" s="30"/>
      <c r="B56" s="30"/>
      <c r="C56" s="30"/>
      <c r="D56" s="169"/>
      <c r="E56" s="23"/>
      <c r="F56" s="41">
        <f>'[1]DATI 2017'!$G$131</f>
        <v>7404</v>
      </c>
      <c r="G56" s="23" t="str">
        <f>'[1]DATI 2017'!$M$131</f>
        <v xml:space="preserve">Contributi per capitale ed interessi derivanti dall'ammortamento dei mutui garantiti dallo Stato contratti per la realizzazione di sistemi ferroviari passanti, di collegamenti ferroviari con aree aeroportuali, espositive ed universitarie, di sistemi di trasporto rapido di massa e di programmi urbani integrati </v>
      </c>
      <c r="H56" s="24" t="str">
        <f>'[1]DATI 2017'!$V$131</f>
        <v>23.01</v>
      </c>
      <c r="I56" s="33"/>
      <c r="J56" s="33"/>
      <c r="K56" s="33"/>
      <c r="L56" s="43"/>
      <c r="M56" s="33">
        <f>'[1]DATI 2017'!$AB$131</f>
        <v>0</v>
      </c>
      <c r="N56" s="33"/>
      <c r="O56" s="33"/>
      <c r="P56" s="33"/>
      <c r="Q56" s="33"/>
    </row>
    <row r="57" spans="1:17" ht="27.75" hidden="1" customHeight="1" x14ac:dyDescent="0.25">
      <c r="A57" s="30"/>
      <c r="B57" s="30"/>
      <c r="C57" s="30"/>
      <c r="D57" s="170"/>
      <c r="E57" s="23"/>
      <c r="F57" s="41">
        <f>'[1]DATI 2017'!$J$127</f>
        <v>0</v>
      </c>
      <c r="G57" s="23" t="str">
        <f>'[1]DATI 2017'!$M$127</f>
        <v>Concorso dello Stato alla spesa per la realizzazione di sistemi di trasporto rapido di massa a guida vincolata e di tranvie veloci nelle aree urbane</v>
      </c>
      <c r="H57" s="24" t="str">
        <f>'[1]DATI 2017'!$V$127</f>
        <v>22.02</v>
      </c>
      <c r="I57" s="33"/>
      <c r="J57" s="33"/>
      <c r="K57" s="33"/>
      <c r="L57" s="43"/>
      <c r="M57" s="33">
        <f>'[1]DATI 2017'!$AB$127</f>
        <v>0</v>
      </c>
      <c r="N57" s="33"/>
      <c r="O57" s="33"/>
      <c r="P57" s="33"/>
      <c r="Q57" s="33"/>
    </row>
    <row r="58" spans="1:17" ht="27.75" hidden="1" customHeight="1" x14ac:dyDescent="0.25">
      <c r="A58" s="30"/>
      <c r="B58" s="30"/>
      <c r="C58" s="30"/>
      <c r="D58" s="170"/>
      <c r="E58" s="23"/>
      <c r="F58" s="41">
        <v>7562</v>
      </c>
      <c r="G58" s="23" t="str">
        <f>'[1]DATI 2017'!$M$130</f>
        <v>Contributi per la realizzazione dei passanti ferroviari di Milano e di Torino</v>
      </c>
      <c r="H58" s="24" t="str">
        <f>'[1]DATI 2017'!$V$130</f>
        <v>22.02</v>
      </c>
      <c r="I58" s="33"/>
      <c r="J58" s="33"/>
      <c r="K58" s="33"/>
      <c r="L58" s="43"/>
      <c r="M58" s="33">
        <f>'[1]DATI 2017'!$AB$130</f>
        <v>0</v>
      </c>
      <c r="N58" s="33"/>
      <c r="O58" s="33"/>
      <c r="P58" s="33"/>
      <c r="Q58" s="33"/>
    </row>
    <row r="59" spans="1:17" ht="9.9499999999999993" hidden="1" customHeight="1" x14ac:dyDescent="0.25">
      <c r="A59" s="30"/>
      <c r="B59" s="30"/>
      <c r="C59" s="30"/>
      <c r="D59" s="170"/>
      <c r="H59" s="31"/>
      <c r="I59" s="50"/>
      <c r="J59" s="50"/>
      <c r="K59" s="50"/>
      <c r="L59" s="51"/>
      <c r="M59" s="50"/>
      <c r="N59" s="50"/>
      <c r="O59" s="50"/>
      <c r="P59" s="50"/>
      <c r="Q59" s="50"/>
    </row>
    <row r="60" spans="1:17" ht="30" customHeight="1" x14ac:dyDescent="0.25">
      <c r="A60" s="30"/>
      <c r="B60" s="30"/>
      <c r="C60" s="30"/>
      <c r="D60" s="170"/>
      <c r="E60" s="147" t="s">
        <v>10</v>
      </c>
      <c r="F60" s="171"/>
      <c r="G60" s="172"/>
      <c r="H60" s="31"/>
      <c r="I60" s="20">
        <f>SUM(I61:I63)</f>
        <v>0</v>
      </c>
      <c r="J60" s="50">
        <f>SUM(J61:J63)</f>
        <v>7.6488521299999999</v>
      </c>
      <c r="K60" s="40">
        <f>SUM(I60+J60)</f>
        <v>7.6488521299999999</v>
      </c>
      <c r="L60" s="20">
        <f>SUM(L61:L63)</f>
        <v>0</v>
      </c>
      <c r="M60" s="50">
        <f>SUM(M61:M63)</f>
        <v>4.0206871499999997</v>
      </c>
      <c r="N60" s="40">
        <f>SUM(L60+M60)</f>
        <v>4.0206871499999997</v>
      </c>
      <c r="O60" s="20">
        <f>SUM(O61:O63)</f>
        <v>0</v>
      </c>
      <c r="P60" s="50">
        <f>SUM(J60+M60)</f>
        <v>11.669539279999999</v>
      </c>
      <c r="Q60" s="40">
        <f>SUM(K60+N60)</f>
        <v>11.669539279999999</v>
      </c>
    </row>
    <row r="61" spans="1:17" ht="27.75" hidden="1" customHeight="1" x14ac:dyDescent="0.25">
      <c r="A61" s="30"/>
      <c r="B61" s="30"/>
      <c r="C61" s="30"/>
      <c r="D61" s="30"/>
      <c r="E61" s="21" t="s">
        <v>15</v>
      </c>
      <c r="F61" s="41">
        <f>'[1]DATI 2017'!$H$823</f>
        <v>2304</v>
      </c>
      <c r="G61" s="23" t="str">
        <f>'[1]DATI 2017'!$M$823</f>
        <v>Rimborso alla Cassa depositi e prestiti della quota interessi delle rate di ammortamento relative a  mutui contratti nel settore delle metropolitane</v>
      </c>
      <c r="H61" s="24" t="str">
        <f>'[1]DATI 2017'!$V$823</f>
        <v>09.01</v>
      </c>
      <c r="I61" s="33"/>
      <c r="J61" s="33">
        <f>'[1]DATI 2017'!$AB$823</f>
        <v>7.6488521299999999</v>
      </c>
      <c r="K61" s="33"/>
      <c r="L61" s="33"/>
      <c r="M61" s="33"/>
      <c r="N61" s="25"/>
      <c r="O61" s="25"/>
      <c r="P61" s="25"/>
      <c r="Q61" s="33"/>
    </row>
    <row r="62" spans="1:17" ht="69" hidden="1" customHeight="1" x14ac:dyDescent="0.25">
      <c r="A62" s="30"/>
      <c r="B62" s="30"/>
      <c r="C62" s="30"/>
      <c r="D62" s="30"/>
      <c r="E62" s="23"/>
      <c r="F62" s="41">
        <f>'[1]DATI 2017'!$H$861</f>
        <v>0</v>
      </c>
      <c r="G62" s="23" t="str">
        <f>'[1]DATI 2017'!$M$861</f>
        <v>Concorso nel pagamento delle annualità di ammortamento dei mutui contratti dai Comuni, dai Consorzi pubblici per i servizi di trasporto e dalle società a prevalente capitale pubblico con la Cassa depositi e prestiti, per la realizzazione degli interventi relativi a linee metropolitane anche con sistemi innovativi e a parcheggi</v>
      </c>
      <c r="H62" s="24" t="str">
        <f>'[1]DATI 2017'!$V$861</f>
        <v>22.02</v>
      </c>
      <c r="I62" s="33"/>
      <c r="J62" s="33"/>
      <c r="K62" s="25"/>
      <c r="L62" s="33"/>
      <c r="M62" s="33">
        <f>'[1]DATI 2017'!$AB$861</f>
        <v>0</v>
      </c>
      <c r="N62" s="33"/>
      <c r="O62" s="33"/>
      <c r="P62" s="33"/>
      <c r="Q62" s="33"/>
    </row>
    <row r="63" spans="1:17" ht="27.75" hidden="1" customHeight="1" x14ac:dyDescent="0.25">
      <c r="A63" s="30"/>
      <c r="B63" s="30"/>
      <c r="C63" s="30"/>
      <c r="D63" s="30"/>
      <c r="E63" s="23"/>
      <c r="F63" s="41">
        <f>'[1]DATI 2017'!$G$883</f>
        <v>9554</v>
      </c>
      <c r="G63" s="23" t="str">
        <f>'[1]DATI 2017'!$M$883</f>
        <v>Rimborso alla Cassa depositi e prestiti della quota capitale delle rate di ammortamento relative a  mutui contratti nel settore delle metropolitane</v>
      </c>
      <c r="H63" s="24" t="str">
        <f>'[1]DATI 2017'!$V$883</f>
        <v>61.03</v>
      </c>
      <c r="I63" s="33"/>
      <c r="J63" s="33"/>
      <c r="K63" s="33"/>
      <c r="L63" s="33"/>
      <c r="M63" s="33">
        <f>'[1]DATI 2017'!$AB$883</f>
        <v>4.0206871499999997</v>
      </c>
      <c r="N63" s="33"/>
      <c r="O63" s="33"/>
      <c r="P63" s="33"/>
      <c r="Q63" s="33"/>
    </row>
    <row r="64" spans="1:17" ht="20.25" customHeight="1" x14ac:dyDescent="0.25">
      <c r="A64" s="30"/>
      <c r="B64" s="30"/>
      <c r="C64" s="30"/>
      <c r="D64" s="30"/>
      <c r="G64" s="47" t="s">
        <v>16</v>
      </c>
      <c r="H64" s="31"/>
      <c r="I64" s="37">
        <f t="shared" ref="I64:Q64" si="4">SUM(I45+I60)</f>
        <v>0</v>
      </c>
      <c r="J64" s="37">
        <f t="shared" si="4"/>
        <v>10.64885213</v>
      </c>
      <c r="K64" s="37">
        <f t="shared" si="4"/>
        <v>10.64885213</v>
      </c>
      <c r="L64" s="37">
        <f t="shared" si="4"/>
        <v>0</v>
      </c>
      <c r="M64" s="37">
        <f t="shared" si="4"/>
        <v>193.78101444000001</v>
      </c>
      <c r="N64" s="37">
        <f t="shared" si="4"/>
        <v>193.78101444000001</v>
      </c>
      <c r="O64" s="37">
        <f t="shared" si="4"/>
        <v>0</v>
      </c>
      <c r="P64" s="37">
        <f t="shared" si="4"/>
        <v>204.42986657000003</v>
      </c>
      <c r="Q64" s="37">
        <f t="shared" si="4"/>
        <v>204.42986657000003</v>
      </c>
    </row>
    <row r="65" spans="1:18" ht="9.75" hidden="1" customHeight="1" x14ac:dyDescent="0.25">
      <c r="A65" s="30"/>
      <c r="B65" s="30"/>
      <c r="C65" s="30"/>
      <c r="D65" s="30"/>
      <c r="G65" s="47"/>
      <c r="H65" s="31"/>
      <c r="I65" s="20"/>
      <c r="J65" s="20"/>
      <c r="K65" s="20"/>
      <c r="L65" s="20"/>
      <c r="M65" s="20"/>
      <c r="N65" s="52"/>
      <c r="O65" s="52"/>
      <c r="P65" s="52"/>
      <c r="Q65" s="52"/>
    </row>
    <row r="66" spans="1:18" ht="25.5" customHeight="1" x14ac:dyDescent="0.25">
      <c r="A66" s="30"/>
      <c r="B66" s="30"/>
      <c r="C66" s="19" t="s">
        <v>17</v>
      </c>
      <c r="D66" s="30"/>
      <c r="E66" s="147" t="s">
        <v>9</v>
      </c>
      <c r="F66" s="148"/>
      <c r="G66" s="47"/>
      <c r="H66" s="31"/>
      <c r="I66" s="69">
        <f>SUM(I67:I71)</f>
        <v>4.8162005299999997</v>
      </c>
      <c r="J66" s="69">
        <f>SUM(J67:J71)</f>
        <v>6.5435270000000004E-2</v>
      </c>
      <c r="K66" s="20">
        <f>SUM(I66:J66)</f>
        <v>4.8816357999999997</v>
      </c>
      <c r="L66" s="20">
        <f>SUM(L67:L71)</f>
        <v>0</v>
      </c>
      <c r="M66" s="69">
        <f>SUM(M67:M71)</f>
        <v>3.7003410500000005</v>
      </c>
      <c r="N66" s="20">
        <f>SUM(L66:M66)</f>
        <v>3.7003410500000005</v>
      </c>
      <c r="O66" s="69">
        <v>4.8159999999999998</v>
      </c>
      <c r="P66" s="69">
        <v>3.766</v>
      </c>
      <c r="Q66" s="20">
        <f>SUM(K66,N66)</f>
        <v>8.5819768500000002</v>
      </c>
    </row>
    <row r="67" spans="1:18" ht="41.25" hidden="1" customHeight="1" x14ac:dyDescent="0.25">
      <c r="A67" s="30"/>
      <c r="B67" s="30"/>
      <c r="C67" s="19"/>
      <c r="D67" s="30"/>
      <c r="E67" s="21" t="s">
        <v>13</v>
      </c>
      <c r="F67" s="41">
        <f>'[1]DATI 2017'!$K$146</f>
        <v>7545</v>
      </c>
      <c r="G67" s="23" t="str">
        <f>'[1]DATI 2017'!$M$146</f>
        <v>Somma da ssegnare per opere necessarie per l'accessibilità ferroviaria Malpensa-terminal T1 - T2</v>
      </c>
      <c r="H67" s="24"/>
      <c r="I67" s="26"/>
      <c r="J67" s="25"/>
      <c r="K67" s="26"/>
      <c r="L67" s="26"/>
      <c r="M67" s="33">
        <f>'[1]DATI 2017'!$AB$146</f>
        <v>2.6</v>
      </c>
      <c r="N67" s="26"/>
      <c r="O67" s="26"/>
      <c r="P67" s="26"/>
      <c r="Q67" s="26"/>
    </row>
    <row r="68" spans="1:18" ht="41.25" hidden="1" customHeight="1" x14ac:dyDescent="0.25">
      <c r="A68" s="30"/>
      <c r="B68" s="30"/>
      <c r="C68" s="19"/>
      <c r="D68" s="30"/>
      <c r="E68" s="21"/>
      <c r="F68" s="22">
        <f>'[1]DATI 2017'!$G$7</f>
        <v>7150</v>
      </c>
      <c r="G68" s="23" t="str">
        <f>'[1]DATI 2017'!$M$7</f>
        <v>Contributo per la realizzazione di interventi volti all'ammodernamento dei sistemi di sicurezza sia dell'infrastruttura ferroviaria che a bordo dei materiali rotabili, finalizzati al conseguimento di un maggior livello di sicurezza della circolazione</v>
      </c>
      <c r="H68" s="24"/>
      <c r="I68" s="25"/>
      <c r="J68" s="25"/>
      <c r="K68" s="26"/>
      <c r="L68" s="25"/>
      <c r="M68" s="25">
        <f>'[1]DATI 2017'!$AB$7</f>
        <v>1.1003410500000002</v>
      </c>
      <c r="N68" s="26"/>
      <c r="O68" s="26"/>
      <c r="P68" s="26"/>
      <c r="Q68" s="27"/>
    </row>
    <row r="69" spans="1:18" ht="41.25" hidden="1" customHeight="1" x14ac:dyDescent="0.25">
      <c r="A69" s="30"/>
      <c r="B69" s="30"/>
      <c r="C69" s="19"/>
      <c r="D69" s="30"/>
      <c r="E69" s="21"/>
      <c r="F69" s="41">
        <f>'[1]DATI 2017'!$K$30</f>
        <v>1265</v>
      </c>
      <c r="G69" s="23" t="str">
        <f>'[1]DATI 2017'!$M$30</f>
        <v xml:space="preserve">Spese per lo svolgimento della attività per la vigilanza degli organismi da notificare in attuazione del decreto legislativo relativo all'interoperabilità del sistema ferroviario comunitario </v>
      </c>
      <c r="H69" s="24"/>
      <c r="I69" s="25">
        <f>'[1]DATI 2017'!$AB$30</f>
        <v>6.3495299999999999E-3</v>
      </c>
      <c r="J69" s="25"/>
      <c r="K69" s="26"/>
      <c r="L69" s="26"/>
      <c r="M69" s="33"/>
      <c r="N69" s="26"/>
      <c r="O69" s="26"/>
      <c r="P69" s="26"/>
      <c r="Q69" s="26"/>
    </row>
    <row r="70" spans="1:18" s="13" customFormat="1" ht="20.45" hidden="1" customHeight="1" x14ac:dyDescent="0.25">
      <c r="A70" s="16"/>
      <c r="B70" s="11"/>
      <c r="C70" s="19"/>
      <c r="D70" s="30"/>
      <c r="E70" s="21"/>
      <c r="F70" s="22">
        <f>'[1]DATI 2017'!$H$203</f>
        <v>1227</v>
      </c>
      <c r="G70" s="23" t="str">
        <f>'[1]DATI 2017'!$M$203</f>
        <v>Somme destinate a garantire la sicurezza del sistema ferroviario nazionale da attibuire all' Agenzia Nazionale per la sicurezza delle ferrovie</v>
      </c>
      <c r="H70" s="24"/>
      <c r="I70" s="25">
        <f>'[1]DATI 2017'!$AB$203</f>
        <v>4.8098510000000001</v>
      </c>
      <c r="J70" s="25"/>
      <c r="K70" s="26"/>
      <c r="L70" s="25"/>
      <c r="M70" s="25"/>
      <c r="N70" s="26"/>
      <c r="O70" s="26"/>
      <c r="P70" s="26"/>
      <c r="Q70" s="27"/>
      <c r="R70" s="28"/>
    </row>
    <row r="71" spans="1:18" ht="41.25" hidden="1" customHeight="1" x14ac:dyDescent="0.25">
      <c r="A71" s="30"/>
      <c r="B71" s="30"/>
      <c r="C71" s="19"/>
      <c r="D71" s="30"/>
      <c r="E71" s="21"/>
      <c r="F71" s="41">
        <f>'[1]DATI 2017'!$K$91</f>
        <v>1320</v>
      </c>
      <c r="G71" s="23" t="str">
        <f>'[1]DATI 2017'!$M$91</f>
        <v>Rimborsi ai privati di eventuali eccedenze sulle somme versate per richiesta prove di recipienti per gas compressi, liquefatti e disciolti per esami magnetoscopici, per apertura all'esercizio di impianti a fune</v>
      </c>
      <c r="H71" s="24"/>
      <c r="I71" s="26"/>
      <c r="J71" s="25">
        <f>'[1]DATI 2017'!$AB$91</f>
        <v>6.5435270000000004E-2</v>
      </c>
      <c r="K71" s="26"/>
      <c r="L71" s="26"/>
      <c r="M71" s="33"/>
      <c r="N71" s="26"/>
      <c r="O71" s="26"/>
      <c r="P71" s="26"/>
      <c r="Q71" s="26"/>
    </row>
    <row r="72" spans="1:18" ht="9" hidden="1" customHeight="1" x14ac:dyDescent="0.25">
      <c r="A72" s="30"/>
      <c r="B72" s="30"/>
      <c r="C72" s="19"/>
      <c r="D72" s="30"/>
      <c r="E72" s="21"/>
      <c r="F72" s="53"/>
      <c r="G72" s="54"/>
      <c r="H72" s="24"/>
      <c r="I72" s="26"/>
      <c r="J72" s="25"/>
      <c r="K72" s="26"/>
      <c r="L72" s="26"/>
      <c r="M72" s="26"/>
      <c r="N72" s="26"/>
      <c r="O72" s="26"/>
      <c r="P72" s="26"/>
      <c r="Q72" s="26"/>
    </row>
    <row r="73" spans="1:18" ht="36.75" customHeight="1" x14ac:dyDescent="0.25">
      <c r="A73" s="30"/>
      <c r="B73" s="30"/>
      <c r="C73" s="19"/>
      <c r="D73" s="30"/>
      <c r="E73" s="147" t="s">
        <v>10</v>
      </c>
      <c r="F73" s="171"/>
      <c r="G73" s="172"/>
      <c r="H73" s="24"/>
      <c r="I73" s="26">
        <f>SUM(I74:I75)</f>
        <v>0</v>
      </c>
      <c r="J73" s="25">
        <f>SUM(J74:J75)</f>
        <v>464.18028817999999</v>
      </c>
      <c r="K73" s="26">
        <f>SUM(I73:J73)</f>
        <v>464.18028817999999</v>
      </c>
      <c r="L73" s="26">
        <f>SUM(L74:L75)</f>
        <v>0</v>
      </c>
      <c r="M73" s="26">
        <f>SUM(M74:M75)</f>
        <v>0</v>
      </c>
      <c r="N73" s="26">
        <f>SUM(L73:M73)</f>
        <v>0</v>
      </c>
      <c r="O73" s="26">
        <f>SUM(O74:O75)</f>
        <v>0</v>
      </c>
      <c r="P73" s="25">
        <f>SUM(J73,M73)</f>
        <v>464.18028817999999</v>
      </c>
      <c r="Q73" s="26">
        <f>SUM(K73,N73)</f>
        <v>464.18028817999999</v>
      </c>
    </row>
    <row r="74" spans="1:18" ht="36.75" hidden="1" customHeight="1" x14ac:dyDescent="0.25">
      <c r="A74" s="30"/>
      <c r="B74" s="30"/>
      <c r="C74" s="19"/>
      <c r="D74" s="30"/>
      <c r="E74" s="16"/>
      <c r="F74" s="41">
        <f>'[1]DATI 2017'!$L$812</f>
        <v>2222</v>
      </c>
      <c r="G74" s="23" t="str">
        <f>'[1]DATI 2017'!$M$812</f>
        <v>Somma per il pagamento degli interessi conseguenti all' assunzione da parte dello stato della garanzia sulle obbligazioni emesse da ISPA per la realizzazione del sistema AV/AC</v>
      </c>
      <c r="H74" s="24"/>
      <c r="I74" s="26"/>
      <c r="J74" s="25">
        <f>'[1]DATI 2017'!$AB$812</f>
        <v>464.18028817999999</v>
      </c>
      <c r="K74" s="26"/>
      <c r="L74" s="26"/>
      <c r="M74" s="26"/>
      <c r="N74" s="26"/>
      <c r="O74" s="26"/>
      <c r="P74" s="26"/>
      <c r="Q74" s="26"/>
    </row>
    <row r="75" spans="1:18" ht="36.75" hidden="1" customHeight="1" x14ac:dyDescent="0.25">
      <c r="A75" s="30"/>
      <c r="B75" s="30"/>
      <c r="C75" s="19"/>
      <c r="D75" s="30"/>
      <c r="E75" s="16"/>
      <c r="F75" s="41">
        <f>'[1]DATI 2017'!$K$801</f>
        <v>2139</v>
      </c>
      <c r="G75" s="23" t="str">
        <f>'[1]DATI 2017'!$M$801</f>
        <v xml:space="preserve">Somme da trasferire alla presidenza del consiglio dei ministri per elargizioni alle famiglie delle vittime del disastro ferroviario di Andria-Corato del 12/7/16 </v>
      </c>
      <c r="H75" s="24"/>
      <c r="I75" s="26"/>
      <c r="J75" s="25">
        <f>'[1]DATI 2017'!$AB$801</f>
        <v>0</v>
      </c>
      <c r="K75" s="26"/>
      <c r="L75" s="26"/>
      <c r="M75" s="26"/>
      <c r="N75" s="55"/>
      <c r="O75" s="55"/>
      <c r="P75" s="55"/>
      <c r="Q75" s="55"/>
    </row>
    <row r="76" spans="1:18" ht="33.75" customHeight="1" x14ac:dyDescent="0.25">
      <c r="A76" s="30"/>
      <c r="B76" s="30"/>
      <c r="C76" s="173" t="s">
        <v>18</v>
      </c>
      <c r="D76" s="173"/>
      <c r="E76" s="173"/>
      <c r="F76" s="173"/>
      <c r="G76" s="173"/>
      <c r="H76" s="31"/>
      <c r="I76" s="37">
        <f t="shared" ref="I76:Q77" si="5">SUM(I66,I73)</f>
        <v>4.8162005299999997</v>
      </c>
      <c r="J76" s="37">
        <f t="shared" si="5"/>
        <v>464.24572345000001</v>
      </c>
      <c r="K76" s="37">
        <f t="shared" si="5"/>
        <v>469.06192398000002</v>
      </c>
      <c r="L76" s="37">
        <f t="shared" si="5"/>
        <v>0</v>
      </c>
      <c r="M76" s="37">
        <f t="shared" si="5"/>
        <v>3.7003410500000005</v>
      </c>
      <c r="N76" s="37">
        <f t="shared" si="5"/>
        <v>3.7003410500000005</v>
      </c>
      <c r="O76" s="37">
        <v>4.8159999999999998</v>
      </c>
      <c r="P76" s="37">
        <v>467.94600000000003</v>
      </c>
      <c r="Q76" s="37">
        <f t="shared" si="5"/>
        <v>472.76226502999998</v>
      </c>
    </row>
    <row r="77" spans="1:18" ht="20.100000000000001" customHeight="1" x14ac:dyDescent="0.25">
      <c r="A77" s="30"/>
      <c r="C77" s="155" t="s">
        <v>19</v>
      </c>
      <c r="D77" s="155"/>
      <c r="E77" s="155"/>
      <c r="F77" s="155"/>
      <c r="G77" s="155"/>
      <c r="H77" s="31"/>
      <c r="I77" s="57">
        <f>SUM(I101+I116+I170+I189+I192+I219+I238+I251)</f>
        <v>26.66243188</v>
      </c>
      <c r="J77" s="57">
        <f>SUM(J101,J116,J170,J189,J192,J219,J238,J251)</f>
        <v>6824.3836551199993</v>
      </c>
      <c r="K77" s="57">
        <f>SUM(K101,K116,K170,K189,K192,K219,K238,K251)</f>
        <v>6851.0460869999997</v>
      </c>
      <c r="L77" s="37">
        <f t="shared" si="5"/>
        <v>0</v>
      </c>
      <c r="M77" s="57">
        <f>SUM(M101,M116,M170,M189,M192,M219,M238,M251)</f>
        <v>1064.6786269999998</v>
      </c>
      <c r="N77" s="57">
        <f>SUM(N101,N116,N170,N189,N192,N219,N238,N251)</f>
        <v>1064.6786269999998</v>
      </c>
      <c r="O77" s="57">
        <v>26.661999999999999</v>
      </c>
      <c r="P77" s="57">
        <v>7889.0619999999999</v>
      </c>
      <c r="Q77" s="57">
        <f>SUM(Q101,Q116,Q170,Q189,Q192,Q219,Q238,Q251)</f>
        <v>7915.7247139999999</v>
      </c>
    </row>
    <row r="78" spans="1:18" ht="30" customHeight="1" x14ac:dyDescent="0.25">
      <c r="A78" s="30"/>
      <c r="B78" s="30"/>
      <c r="C78" s="19" t="s">
        <v>20</v>
      </c>
      <c r="D78" s="19"/>
      <c r="E78" s="174" t="s">
        <v>9</v>
      </c>
      <c r="F78" s="175"/>
      <c r="G78" s="56"/>
      <c r="H78" s="31"/>
      <c r="I78" s="20">
        <f>SUM(I79:I100)</f>
        <v>0</v>
      </c>
      <c r="J78" s="20">
        <f>SUM(J79:J100)</f>
        <v>0</v>
      </c>
      <c r="K78" s="20">
        <f>SUM(I78+J78)</f>
        <v>0</v>
      </c>
      <c r="L78" s="20">
        <f>SUM(L79:L100)</f>
        <v>0</v>
      </c>
      <c r="M78" s="97">
        <f>SUM(M79:M100)</f>
        <v>572.04056414999991</v>
      </c>
      <c r="N78" s="39">
        <f>SUM(L78+M78)</f>
        <v>572.04056414999991</v>
      </c>
      <c r="O78" s="26">
        <f>SUM(O79:O80)</f>
        <v>0</v>
      </c>
      <c r="P78" s="97">
        <v>572.04100000000005</v>
      </c>
      <c r="Q78" s="39">
        <f>SUM(N78,K78)</f>
        <v>572.04056414999991</v>
      </c>
    </row>
    <row r="79" spans="1:18" ht="42" hidden="1" customHeight="1" x14ac:dyDescent="0.25">
      <c r="A79" s="30"/>
      <c r="B79" s="30"/>
      <c r="C79" s="19"/>
      <c r="D79" s="19"/>
      <c r="E79" s="21" t="s">
        <v>21</v>
      </c>
      <c r="F79" s="41"/>
      <c r="G79" s="23"/>
      <c r="H79" s="24" t="e">
        <f>'[1]DATI 2017'!#REF!</f>
        <v>#REF!</v>
      </c>
      <c r="I79" s="33"/>
      <c r="J79" s="33"/>
      <c r="K79" s="27"/>
      <c r="L79" s="33"/>
      <c r="M79" s="33"/>
      <c r="N79" s="27"/>
      <c r="O79" s="27"/>
      <c r="P79" s="27"/>
      <c r="Q79" s="27"/>
    </row>
    <row r="80" spans="1:18" ht="42" hidden="1" customHeight="1" x14ac:dyDescent="0.25">
      <c r="A80" s="30"/>
      <c r="B80" s="30"/>
      <c r="C80" s="30"/>
      <c r="D80" s="30"/>
      <c r="E80" s="23"/>
      <c r="F80" s="41" t="e">
        <f>'[1]DATI 2017'!#REF!</f>
        <v>#REF!</v>
      </c>
      <c r="G80" s="23" t="str">
        <f>'[1]DATI 2017'!$M$198</f>
        <v>Contributo ventennale da corrispondere alla società Autostrade S.p.A. per l'ammortamento dei mutui occorrenti per l'avvio della realizzazione della variante di valico autostradale Firenze-Bologna</v>
      </c>
      <c r="H80" s="24" t="str">
        <f>'[1]DATI 2017'!$V$198</f>
        <v>23.01</v>
      </c>
      <c r="I80" s="33"/>
      <c r="J80" s="33"/>
      <c r="K80" s="27"/>
      <c r="L80" s="33"/>
      <c r="M80" s="33">
        <f>'[1]DATI 2017'!$AB$198</f>
        <v>0</v>
      </c>
      <c r="N80" s="27"/>
      <c r="O80" s="27"/>
      <c r="P80" s="27"/>
      <c r="Q80" s="27"/>
    </row>
    <row r="81" spans="1:17" ht="42" hidden="1" customHeight="1" x14ac:dyDescent="0.25">
      <c r="A81" s="30"/>
      <c r="B81" s="30"/>
      <c r="C81" s="30"/>
      <c r="D81" s="30"/>
      <c r="E81" s="23"/>
      <c r="F81" s="41">
        <f>'[1]DATI 2017'!$J$128</f>
        <v>0</v>
      </c>
      <c r="G81" s="23" t="str">
        <f>'[1]DATI 2017'!$M$128</f>
        <v>Somme da assegnare all'ANAS per la realizzazione  e gestione delle tratte autostradali  A24 e A25 "La strada dei parchi"</v>
      </c>
      <c r="H81" s="24"/>
      <c r="I81" s="33"/>
      <c r="J81" s="33"/>
      <c r="K81" s="27"/>
      <c r="L81" s="33"/>
      <c r="M81" s="33">
        <f>'[1]DATI 2017'!$AB$128</f>
        <v>0</v>
      </c>
      <c r="N81" s="27"/>
      <c r="O81" s="27"/>
      <c r="P81" s="27"/>
      <c r="Q81" s="27"/>
    </row>
    <row r="82" spans="1:17" ht="42" hidden="1" customHeight="1" x14ac:dyDescent="0.25">
      <c r="A82" s="30"/>
      <c r="B82" s="30"/>
      <c r="C82" s="30"/>
      <c r="D82" s="30"/>
      <c r="E82" s="23"/>
      <c r="F82" s="41">
        <f>'[1]DATI 2017'!$K$58</f>
        <v>0</v>
      </c>
      <c r="G82" s="23" t="str">
        <f>'[1]DATI 2017'!$M$58</f>
        <v>Somma da assegnare per la realizzazione dell' asse autostradale trieste-venezia</v>
      </c>
      <c r="H82" s="24"/>
      <c r="I82" s="33"/>
      <c r="J82" s="33"/>
      <c r="K82" s="27"/>
      <c r="L82" s="33"/>
      <c r="M82" s="33">
        <f>'[1]DATI 2017'!$AB$58</f>
        <v>0</v>
      </c>
      <c r="N82" s="27"/>
      <c r="O82" s="27"/>
      <c r="P82" s="27"/>
      <c r="Q82" s="27"/>
    </row>
    <row r="83" spans="1:17" ht="42" hidden="1" customHeight="1" x14ac:dyDescent="0.25">
      <c r="A83" s="30"/>
      <c r="B83" s="30"/>
      <c r="C83" s="30"/>
      <c r="D83" s="30"/>
      <c r="E83" s="23"/>
      <c r="F83" s="41">
        <f>'[1]DATI 2017'!$L$5</f>
        <v>7509</v>
      </c>
      <c r="G83" s="23" t="str">
        <f>'[1]DATI 2017'!$M$5</f>
        <v>Annualità quindicennali per interventi sulla rete stradale ai fini della sicurezza</v>
      </c>
      <c r="H83" s="24"/>
      <c r="I83" s="33"/>
      <c r="J83" s="33"/>
      <c r="K83" s="27"/>
      <c r="L83" s="33"/>
      <c r="M83" s="33">
        <f>'[1]DATI 2017'!$AB$5</f>
        <v>19.999995999999999</v>
      </c>
      <c r="N83" s="27"/>
      <c r="O83" s="27"/>
      <c r="P83" s="27"/>
      <c r="Q83" s="27"/>
    </row>
    <row r="84" spans="1:17" ht="42" hidden="1" customHeight="1" x14ac:dyDescent="0.25">
      <c r="A84" s="30"/>
      <c r="B84" s="30"/>
      <c r="C84" s="30"/>
      <c r="D84" s="30"/>
      <c r="E84" s="23"/>
      <c r="F84" s="41">
        <f>'[1]DATI 2017'!$L$59</f>
        <v>8431</v>
      </c>
      <c r="G84" s="23" t="str">
        <f>'[1]DATI 2017'!$M$59</f>
        <v xml:space="preserve">Fondo per la realizzazione di opere di interconnessione di tratte autostradali </v>
      </c>
      <c r="H84" s="24"/>
      <c r="I84" s="33"/>
      <c r="J84" s="33"/>
      <c r="K84" s="27"/>
      <c r="L84" s="33"/>
      <c r="M84" s="33">
        <f>'[1]DATI 2017'!$AB$59</f>
        <v>19.432528000000001</v>
      </c>
      <c r="N84" s="27"/>
      <c r="O84" s="27"/>
      <c r="P84" s="27"/>
      <c r="Q84" s="27"/>
    </row>
    <row r="85" spans="1:17" ht="42" hidden="1" customHeight="1" x14ac:dyDescent="0.25">
      <c r="A85" s="30"/>
      <c r="B85" s="30"/>
      <c r="C85" s="30"/>
      <c r="D85" s="30"/>
      <c r="E85" s="23"/>
      <c r="F85" s="41">
        <f>'[1]DATI 2017'!$K$13</f>
        <v>7176</v>
      </c>
      <c r="G85" s="23" t="str">
        <f>'[1]DATI 2017'!$M$13</f>
        <v xml:space="preserve">Interventi relativi alla superstrada noce rivello - colla maratea </v>
      </c>
      <c r="H85" s="24"/>
      <c r="I85" s="33"/>
      <c r="J85" s="33"/>
      <c r="K85" s="27"/>
      <c r="L85" s="33"/>
      <c r="M85" s="33">
        <f>'[1]DATI 2017'!$AB$13</f>
        <v>0.73291399999999995</v>
      </c>
      <c r="N85" s="27"/>
      <c r="O85" s="27"/>
      <c r="P85" s="27"/>
      <c r="Q85" s="27"/>
    </row>
    <row r="86" spans="1:17" ht="42" hidden="1" customHeight="1" x14ac:dyDescent="0.25">
      <c r="A86" s="30"/>
      <c r="B86" s="30"/>
      <c r="C86" s="30"/>
      <c r="D86" s="30"/>
      <c r="E86" s="23"/>
      <c r="F86" s="41">
        <f>'[1]DATI 2017'!$I$17</f>
        <v>7147</v>
      </c>
      <c r="G86" s="23" t="str">
        <f>'[1]DATI 2017'!$M$17</f>
        <v>Annualità da assegnare alla regione Veneto per la costruzione della superstrada a pedeggio Pedemontana Veneta</v>
      </c>
      <c r="H86" s="24"/>
      <c r="I86" s="33"/>
      <c r="J86" s="33"/>
      <c r="K86" s="27"/>
      <c r="L86" s="33"/>
      <c r="M86" s="33">
        <f>'[1]DATI 2017'!$AB$17</f>
        <v>182.05103595</v>
      </c>
      <c r="N86" s="27"/>
      <c r="O86" s="27"/>
      <c r="P86" s="27"/>
      <c r="Q86" s="27"/>
    </row>
    <row r="87" spans="1:17" ht="42" hidden="1" customHeight="1" x14ac:dyDescent="0.25">
      <c r="A87" s="30"/>
      <c r="B87" s="30"/>
      <c r="C87" s="30"/>
      <c r="D87" s="30"/>
      <c r="E87" s="23"/>
      <c r="F87" s="41">
        <f>'[1]DATI 2017'!$K$18</f>
        <v>7152</v>
      </c>
      <c r="G87" s="23" t="str">
        <f>'[1]DATI 2017'!$M$18</f>
        <v>Assegnazione di risorse alla regione Campania per il collegamento dello svincolo di Via Campana della tangenziale di Napoli al Porto Di Pozzuoli</v>
      </c>
      <c r="H87" s="24"/>
      <c r="I87" s="33"/>
      <c r="J87" s="33"/>
      <c r="K87" s="27"/>
      <c r="L87" s="33"/>
      <c r="M87" s="33">
        <f>'[1]DATI 2017'!$AB$18</f>
        <v>0</v>
      </c>
      <c r="N87" s="27"/>
      <c r="O87" s="27"/>
      <c r="P87" s="27"/>
      <c r="Q87" s="27"/>
    </row>
    <row r="88" spans="1:17" ht="42" hidden="1" customHeight="1" x14ac:dyDescent="0.25">
      <c r="A88" s="30"/>
      <c r="B88" s="30"/>
      <c r="C88" s="30"/>
      <c r="D88" s="30"/>
      <c r="E88" s="23"/>
      <c r="F88" s="41">
        <f>'[1]DATI 2017'!$J$21</f>
        <v>7159</v>
      </c>
      <c r="G88" s="23" t="str">
        <f>'[1]DATI 2017'!$M$21</f>
        <v xml:space="preserve">Contributo all'ANAS per la realizzazione dell'itinerrario Agrigento-Caltanissetta -adeguamento  a quattro corsie della S.S. 640  </v>
      </c>
      <c r="H88" s="24"/>
      <c r="I88" s="33"/>
      <c r="J88" s="33"/>
      <c r="K88" s="27"/>
      <c r="L88" s="33"/>
      <c r="M88" s="33">
        <f>'[1]DATI 2017'!$AB$21</f>
        <v>0</v>
      </c>
      <c r="N88" s="27"/>
      <c r="O88" s="27"/>
      <c r="P88" s="27"/>
      <c r="Q88" s="27"/>
    </row>
    <row r="89" spans="1:17" ht="42" hidden="1" customHeight="1" x14ac:dyDescent="0.25">
      <c r="A89" s="30"/>
      <c r="B89" s="30"/>
      <c r="C89" s="30"/>
      <c r="D89" s="30"/>
      <c r="E89" s="23"/>
      <c r="F89" s="41">
        <f>'[1]DATI 2017'!$I$22</f>
        <v>7160</v>
      </c>
      <c r="G89" s="23" t="str">
        <f>'[1]DATI 2017'!$M$22</f>
        <v xml:space="preserve">Contributo all'ANAS per lavori di costruzione della variante di Nova Siri della S.S. 106 </v>
      </c>
      <c r="H89" s="24"/>
      <c r="I89" s="33"/>
      <c r="J89" s="33"/>
      <c r="K89" s="27"/>
      <c r="L89" s="33"/>
      <c r="M89" s="33">
        <f>'[1]DATI 2017'!$AB$22</f>
        <v>0</v>
      </c>
      <c r="N89" s="27"/>
      <c r="O89" s="27"/>
      <c r="P89" s="27"/>
      <c r="Q89" s="27"/>
    </row>
    <row r="90" spans="1:17" ht="42" hidden="1" customHeight="1" x14ac:dyDescent="0.25">
      <c r="A90" s="30"/>
      <c r="B90" s="30"/>
      <c r="C90" s="30"/>
      <c r="D90" s="30"/>
      <c r="E90" s="23"/>
      <c r="F90" s="41">
        <f>'[1]DATI 2017'!$J$23</f>
        <v>0</v>
      </c>
      <c r="G90" s="23" t="str">
        <f>'[1]DATI 2017'!$M$23</f>
        <v>Contributo all'ANAS per la realizzazione della galleriadi sicurezza del traforo del Frejus</v>
      </c>
      <c r="H90" s="24"/>
      <c r="I90" s="33"/>
      <c r="J90" s="33"/>
      <c r="K90" s="27"/>
      <c r="L90" s="33"/>
      <c r="M90" s="33">
        <f>'[1]DATI 2017'!$AB$23</f>
        <v>0</v>
      </c>
      <c r="N90" s="27"/>
      <c r="O90" s="27"/>
      <c r="P90" s="27"/>
      <c r="Q90" s="27"/>
    </row>
    <row r="91" spans="1:17" ht="42" hidden="1" customHeight="1" x14ac:dyDescent="0.25">
      <c r="A91" s="30"/>
      <c r="B91" s="30"/>
      <c r="C91" s="30"/>
      <c r="D91" s="30"/>
      <c r="E91" s="23"/>
      <c r="F91" s="41">
        <f>'[1]DATI 2017'!$K$24</f>
        <v>7002</v>
      </c>
      <c r="G91" s="23" t="str">
        <f>'[1]DATI 2017'!$M$24</f>
        <v>Fondo per gli investimenti dell'Anas</v>
      </c>
      <c r="H91" s="24"/>
      <c r="I91" s="33"/>
      <c r="J91" s="33"/>
      <c r="K91" s="27"/>
      <c r="L91" s="33"/>
      <c r="M91" s="33">
        <f>'[1]DATI 2017'!$AB$24</f>
        <v>310.37279319999999</v>
      </c>
      <c r="N91" s="27"/>
      <c r="O91" s="27"/>
      <c r="P91" s="27"/>
      <c r="Q91" s="27"/>
    </row>
    <row r="92" spans="1:17" ht="42" hidden="1" customHeight="1" x14ac:dyDescent="0.25">
      <c r="A92" s="30"/>
      <c r="B92" s="30"/>
      <c r="C92" s="30"/>
      <c r="D92" s="30"/>
      <c r="E92" s="23"/>
      <c r="F92" s="41">
        <f>'[1]DATI 2017'!$H$26</f>
        <v>0</v>
      </c>
      <c r="G92" s="23" t="str">
        <f>'[1]DATI 2017'!$M$26</f>
        <v>Contributo da assegnare all' ANAS per la realizzazione dell'itinerario Maglie S. Maria di Leuca  S.S. 275</v>
      </c>
      <c r="H92" s="24"/>
      <c r="I92" s="33"/>
      <c r="J92" s="33"/>
      <c r="K92" s="27"/>
      <c r="L92" s="33"/>
      <c r="M92" s="33">
        <f>'[1]DATI 2017'!$AB$26</f>
        <v>0</v>
      </c>
      <c r="N92" s="27"/>
      <c r="O92" s="27"/>
      <c r="P92" s="27"/>
      <c r="Q92" s="27"/>
    </row>
    <row r="93" spans="1:17" ht="42" hidden="1" customHeight="1" x14ac:dyDescent="0.25">
      <c r="A93" s="30"/>
      <c r="B93" s="30"/>
      <c r="C93" s="30"/>
      <c r="D93" s="30"/>
      <c r="E93" s="23"/>
      <c r="F93" s="41" t="e">
        <f>'[1]DATI 2017'!#REF!</f>
        <v>#REF!</v>
      </c>
      <c r="G93" s="23" t="str">
        <f>'[1]DATI 2017'!$M$150</f>
        <v xml:space="preserve">Contributo quindicennale a favore dell'ANAS per consentire l'inizio dei lavori relativi alla strada statale n 38 per l'accesso alla Valtelina  </v>
      </c>
      <c r="H93" s="24"/>
      <c r="I93" s="33"/>
      <c r="J93" s="33"/>
      <c r="K93" s="27"/>
      <c r="L93" s="33"/>
      <c r="M93" s="33">
        <f>'[1]DATI 2017'!$AB$150</f>
        <v>2</v>
      </c>
      <c r="N93" s="27"/>
      <c r="O93" s="27"/>
      <c r="P93" s="27"/>
      <c r="Q93" s="27"/>
    </row>
    <row r="94" spans="1:17" ht="42" hidden="1" customHeight="1" x14ac:dyDescent="0.25">
      <c r="A94" s="30"/>
      <c r="B94" s="30"/>
      <c r="C94" s="30"/>
      <c r="D94" s="30"/>
      <c r="E94" s="23"/>
      <c r="F94" s="41">
        <f>'[1]DATI 2017'!$K$151</f>
        <v>0</v>
      </c>
      <c r="G94" s="23" t="str">
        <f>'[1]DATI 2017'!$M$151</f>
        <v>Somma da assegnare all'ANAS per l' intervento "Accessibilità Valtellina"</v>
      </c>
      <c r="H94" s="24"/>
      <c r="I94" s="33"/>
      <c r="J94" s="33"/>
      <c r="K94" s="27"/>
      <c r="L94" s="33"/>
      <c r="M94" s="33">
        <f>'[1]DATI 2017'!$AB$151</f>
        <v>0</v>
      </c>
      <c r="N94" s="27"/>
      <c r="O94" s="27"/>
      <c r="P94" s="27"/>
      <c r="Q94" s="27"/>
    </row>
    <row r="95" spans="1:17" ht="42" hidden="1" customHeight="1" x14ac:dyDescent="0.25">
      <c r="A95" s="30"/>
      <c r="B95" s="30"/>
      <c r="C95" s="30"/>
      <c r="D95" s="30"/>
      <c r="E95" s="23"/>
      <c r="F95" s="41">
        <f>'[1]DATI 2017'!$K$152</f>
        <v>7521</v>
      </c>
      <c r="G95" s="23" t="str">
        <f>'[1]DATI 2017'!$M$152</f>
        <v>Somme da ssegnare per la realizzazione dell' asse viario quadrilatero Umbria - Marche</v>
      </c>
      <c r="H95" s="24"/>
      <c r="I95" s="33"/>
      <c r="J95" s="33"/>
      <c r="K95" s="27"/>
      <c r="L95" s="33"/>
      <c r="M95" s="33">
        <f>'[1]DATI 2017'!$AB$152</f>
        <v>8.9612970000000001</v>
      </c>
      <c r="N95" s="27"/>
      <c r="O95" s="27"/>
      <c r="P95" s="27"/>
      <c r="Q95" s="27"/>
    </row>
    <row r="96" spans="1:17" ht="42" hidden="1" customHeight="1" x14ac:dyDescent="0.25">
      <c r="A96" s="30"/>
      <c r="B96" s="30"/>
      <c r="C96" s="30"/>
      <c r="D96" s="30"/>
      <c r="E96" s="23"/>
      <c r="F96" s="41">
        <f>'[1]DATI 2017'!$J$143</f>
        <v>0</v>
      </c>
      <c r="G96" s="23" t="str">
        <f>'[1]DATI 2017'!$M$143</f>
        <v>Somma da assegnare  per la realizzazione 3 corsia autostrada A4 Quartod'Altino-Villese-Gorizia</v>
      </c>
      <c r="H96" s="24"/>
      <c r="I96" s="33"/>
      <c r="J96" s="33"/>
      <c r="K96" s="27"/>
      <c r="L96" s="33"/>
      <c r="M96" s="33">
        <f>'[1]DATI 2017'!$AB$143</f>
        <v>0</v>
      </c>
      <c r="N96" s="27"/>
      <c r="O96" s="27"/>
      <c r="P96" s="27"/>
      <c r="Q96" s="27"/>
    </row>
    <row r="97" spans="1:17" ht="42" hidden="1" customHeight="1" x14ac:dyDescent="0.25">
      <c r="A97" s="30"/>
      <c r="B97" s="30"/>
      <c r="C97" s="30"/>
      <c r="D97" s="30"/>
      <c r="E97" s="23"/>
      <c r="F97" s="41">
        <f>'[1]DATI 2017'!$J$144</f>
        <v>7537</v>
      </c>
      <c r="G97" s="23" t="str">
        <f>'[1]DATI 2017'!$M$144</f>
        <v>Somma da assegnare  per la realizzazione della tangenziale estrna est di Milano</v>
      </c>
      <c r="H97" s="24"/>
      <c r="I97" s="33"/>
      <c r="J97" s="33"/>
      <c r="K97" s="27"/>
      <c r="L97" s="33"/>
      <c r="M97" s="33">
        <f>'[1]DATI 2017'!$AB$144</f>
        <v>28.49</v>
      </c>
      <c r="N97" s="27"/>
      <c r="O97" s="27"/>
      <c r="P97" s="27"/>
      <c r="Q97" s="27"/>
    </row>
    <row r="98" spans="1:17" ht="42" hidden="1" customHeight="1" x14ac:dyDescent="0.25">
      <c r="A98" s="30"/>
      <c r="B98" s="30"/>
      <c r="C98" s="30"/>
      <c r="D98" s="30"/>
      <c r="E98" s="23"/>
      <c r="F98" s="41" t="e">
        <f>'[1]DATI 2017'!#REF!</f>
        <v>#REF!</v>
      </c>
      <c r="G98" s="23" t="str">
        <f>'[1]DATI 2017'!$M$46</f>
        <v>Contributo ventennale da corrispondere alla società concessionaria dell'Autostrada Torino Savona per l'ammortamento dei mutui relativi agli interventi di completamento ed adeguamento dell'autostrada stessa</v>
      </c>
      <c r="H98" s="24"/>
      <c r="I98" s="33"/>
      <c r="J98" s="33"/>
      <c r="K98" s="27"/>
      <c r="L98" s="33"/>
      <c r="M98" s="33">
        <f>'[1]DATI 2017'!$AB$46</f>
        <v>0</v>
      </c>
      <c r="N98" s="27"/>
      <c r="O98" s="27"/>
      <c r="P98" s="27"/>
      <c r="Q98" s="27"/>
    </row>
    <row r="99" spans="1:17" ht="42" hidden="1" customHeight="1" x14ac:dyDescent="0.25">
      <c r="A99" s="30"/>
      <c r="B99" s="30"/>
      <c r="C99" s="30"/>
      <c r="D99" s="30"/>
      <c r="E99" s="23"/>
      <c r="F99" s="41">
        <f>'[1]DATI 2017'!$H$199</f>
        <v>7485</v>
      </c>
      <c r="G99" s="23" t="str">
        <f>'[1]DATI 2017'!$M$199</f>
        <v>Contributo da corrispondere alla società Autostrade spa  per l'ammortamento dei mutui occorrenti per la realizzazione del tratto Agliò-Canova e il potenziamento dell'autostrada Firenze-Bologna</v>
      </c>
      <c r="H99" s="24" t="str">
        <f>'[1]DATI 2017'!$V$199</f>
        <v>23.01</v>
      </c>
      <c r="I99" s="33"/>
      <c r="J99" s="33"/>
      <c r="K99" s="27"/>
      <c r="L99" s="33"/>
      <c r="M99" s="33">
        <f>'[1]DATI 2017'!$AB$199</f>
        <v>0</v>
      </c>
      <c r="N99" s="27"/>
      <c r="O99" s="27"/>
      <c r="P99" s="27"/>
      <c r="Q99" s="27"/>
    </row>
    <row r="100" spans="1:17" ht="27.75" hidden="1" customHeight="1" x14ac:dyDescent="0.25">
      <c r="A100" s="30"/>
      <c r="B100" s="30"/>
      <c r="C100" s="30"/>
      <c r="D100" s="30"/>
      <c r="E100" s="23"/>
      <c r="F100" s="41">
        <f>'[1]DATI 2017'!$H$200</f>
        <v>7500</v>
      </c>
      <c r="G100" s="23" t="str">
        <f>'[1]DATI 2017'!$M$200</f>
        <v>Fondo per la realizzazione di interventi in favore del sistema autostradale</v>
      </c>
      <c r="H100" s="24" t="str">
        <f>'[1]DATI 2017'!$V$200</f>
        <v>23.01</v>
      </c>
      <c r="I100" s="33"/>
      <c r="J100" s="33"/>
      <c r="K100" s="27"/>
      <c r="L100" s="33"/>
      <c r="M100" s="33">
        <f>'[1]DATI 2017'!$AB$200</f>
        <v>0</v>
      </c>
      <c r="N100" s="27"/>
      <c r="O100" s="27"/>
      <c r="P100" s="27"/>
      <c r="Q100" s="27"/>
    </row>
    <row r="101" spans="1:17" ht="20.25" customHeight="1" x14ac:dyDescent="0.25">
      <c r="A101" s="30"/>
      <c r="B101" s="30"/>
      <c r="C101" s="30"/>
      <c r="D101" s="30"/>
      <c r="G101" s="47" t="s">
        <v>22</v>
      </c>
      <c r="H101" s="31"/>
      <c r="I101" s="37">
        <f>$I$78</f>
        <v>0</v>
      </c>
      <c r="J101" s="37">
        <f>$J$78</f>
        <v>0</v>
      </c>
      <c r="K101" s="37">
        <f>$K$78</f>
        <v>0</v>
      </c>
      <c r="L101" s="37">
        <f>$L$78</f>
        <v>0</v>
      </c>
      <c r="M101" s="37">
        <f>$M$78</f>
        <v>572.04056414999991</v>
      </c>
      <c r="N101" s="37">
        <f>$N$78</f>
        <v>572.04056414999991</v>
      </c>
      <c r="O101" s="106">
        <f>SUM(O102:O103)</f>
        <v>0</v>
      </c>
      <c r="P101" s="37">
        <f>$Q$78</f>
        <v>572.04056414999991</v>
      </c>
      <c r="Q101" s="37">
        <f>$Q$78</f>
        <v>572.04056414999991</v>
      </c>
    </row>
    <row r="102" spans="1:17" ht="9.75" hidden="1" customHeight="1" x14ac:dyDescent="0.25">
      <c r="A102" s="30"/>
      <c r="B102" s="30"/>
      <c r="C102" s="30"/>
      <c r="D102" s="30"/>
      <c r="G102" s="47"/>
      <c r="H102" s="31"/>
      <c r="I102" s="20"/>
      <c r="J102" s="20"/>
      <c r="K102" s="20"/>
      <c r="L102" s="20"/>
      <c r="M102" s="20"/>
      <c r="N102" s="20"/>
      <c r="O102" s="20"/>
      <c r="P102" s="20"/>
      <c r="Q102" s="20"/>
    </row>
    <row r="103" spans="1:17" ht="30" customHeight="1" x14ac:dyDescent="0.25">
      <c r="A103" s="30"/>
      <c r="B103" s="30"/>
      <c r="C103" s="30" t="s">
        <v>23</v>
      </c>
      <c r="D103" s="30"/>
      <c r="E103" s="147" t="s">
        <v>9</v>
      </c>
      <c r="F103" s="148"/>
      <c r="G103" s="56"/>
      <c r="H103" s="31"/>
      <c r="I103" s="20">
        <f>SUM(I104:I106)</f>
        <v>0</v>
      </c>
      <c r="J103" s="20">
        <f>SUM(J104:J106)</f>
        <v>0</v>
      </c>
      <c r="K103" s="20">
        <f>SUM(I103+J103)</f>
        <v>0</v>
      </c>
      <c r="L103" s="20">
        <f>SUM(L104:L106)</f>
        <v>0</v>
      </c>
      <c r="M103" s="108">
        <f>SUM(M104:M106)</f>
        <v>0.11049783999999999</v>
      </c>
      <c r="N103" s="58">
        <f>SUM(L103+M103)</f>
        <v>0.11049783999999999</v>
      </c>
      <c r="O103" s="20">
        <f>SUM(O104:O106)</f>
        <v>0</v>
      </c>
      <c r="P103" s="107">
        <f>SUM(J103+M103)</f>
        <v>0.11049783999999999</v>
      </c>
      <c r="Q103" s="58">
        <f>SUM(K103+N103)</f>
        <v>0.11049783999999999</v>
      </c>
    </row>
    <row r="104" spans="1:17" ht="27.75" hidden="1" customHeight="1" x14ac:dyDescent="0.25">
      <c r="A104" s="30"/>
      <c r="B104" s="30"/>
      <c r="C104" s="30"/>
      <c r="D104" s="30"/>
      <c r="E104" s="23"/>
      <c r="F104" s="41">
        <f>'[1]DATI 2017'!$J$206</f>
        <v>7489</v>
      </c>
      <c r="G104" s="23" t="str">
        <f>'[1]DATI 2017'!$M$206</f>
        <v>Contributi trentacinquennali per l'esecuzione di opere stradali di interesse di Enti locali</v>
      </c>
      <c r="H104" s="24" t="str">
        <f>'[1]DATI 2017'!$V$206</f>
        <v>22.02</v>
      </c>
      <c r="I104" s="23"/>
      <c r="J104" s="33"/>
      <c r="K104" s="27"/>
      <c r="L104" s="27"/>
      <c r="M104" s="25">
        <f>'[1]DATI 2017'!$AB$206</f>
        <v>3.2294990000000003E-2</v>
      </c>
      <c r="N104" s="27"/>
      <c r="O104" s="27"/>
      <c r="P104" s="27"/>
      <c r="Q104" s="27"/>
    </row>
    <row r="105" spans="1:17" ht="27.75" hidden="1" customHeight="1" x14ac:dyDescent="0.25">
      <c r="A105" s="30"/>
      <c r="B105" s="30"/>
      <c r="C105" s="30"/>
      <c r="D105" s="30"/>
      <c r="E105" s="23"/>
      <c r="F105" s="41">
        <f>'[1]DATI 2017'!$L$208</f>
        <v>7493</v>
      </c>
      <c r="G105" s="23" t="str">
        <f>'[1]DATI 2017'!$M$208</f>
        <v>Somme da sassegnare agli enti locali per il miglioramento della viabilità</v>
      </c>
      <c r="H105" s="24"/>
      <c r="I105" s="23"/>
      <c r="J105" s="33"/>
      <c r="K105" s="27"/>
      <c r="L105" s="27"/>
      <c r="M105" s="25">
        <f>'[1]DATI 2017'!$AB$208</f>
        <v>6.9137539999999997E-2</v>
      </c>
      <c r="N105" s="27"/>
      <c r="O105" s="27"/>
      <c r="P105" s="27"/>
      <c r="Q105" s="27"/>
    </row>
    <row r="106" spans="1:17" ht="42" hidden="1" customHeight="1" x14ac:dyDescent="0.25">
      <c r="A106" s="30"/>
      <c r="B106" s="30"/>
      <c r="C106" s="30"/>
      <c r="D106" s="30"/>
      <c r="E106" s="23"/>
      <c r="F106" s="41">
        <f>'[1]DATI 2017'!$H$207</f>
        <v>7490</v>
      </c>
      <c r="G106" s="23" t="str">
        <f>'[1]DATI 2017'!$M$207</f>
        <v>Contributi trentacinquennali a favore di enti locali per l'esecuzione di opere stradali</v>
      </c>
      <c r="H106" s="24" t="str">
        <f>'[1]DATI 2017'!$V$207</f>
        <v>22.02</v>
      </c>
      <c r="I106" s="33"/>
      <c r="J106" s="33"/>
      <c r="K106" s="27"/>
      <c r="L106" s="33"/>
      <c r="M106" s="33">
        <f>'[1]DATI 2017'!$AB$207</f>
        <v>9.06531E-3</v>
      </c>
      <c r="N106" s="27"/>
      <c r="O106" s="27"/>
      <c r="P106" s="27"/>
      <c r="Q106" s="27"/>
    </row>
    <row r="107" spans="1:17" ht="9.9499999999999993" hidden="1" customHeight="1" x14ac:dyDescent="0.25">
      <c r="A107" s="30"/>
      <c r="B107" s="30"/>
      <c r="C107" s="30"/>
      <c r="D107" s="30"/>
      <c r="H107" s="31"/>
      <c r="I107" s="50"/>
      <c r="J107" s="50"/>
      <c r="K107" s="40"/>
      <c r="L107" s="50"/>
      <c r="M107" s="50"/>
      <c r="N107" s="40"/>
      <c r="O107" s="40"/>
      <c r="P107" s="40"/>
      <c r="Q107" s="40"/>
    </row>
    <row r="108" spans="1:17" ht="30" hidden="1" customHeight="1" x14ac:dyDescent="0.25">
      <c r="A108" s="30"/>
      <c r="B108" s="30"/>
      <c r="C108" s="30"/>
      <c r="D108" s="30"/>
      <c r="E108" s="176" t="s">
        <v>10</v>
      </c>
      <c r="F108" s="176"/>
      <c r="H108" s="31"/>
      <c r="I108" s="20">
        <f>SUM(I109:I112)</f>
        <v>0</v>
      </c>
      <c r="J108" s="40">
        <f>SUM(J109:J112)</f>
        <v>0</v>
      </c>
      <c r="K108" s="40">
        <f>SUM(I108+J108)</f>
        <v>0</v>
      </c>
      <c r="L108" s="20">
        <f>SUM(L109:L112)</f>
        <v>0</v>
      </c>
      <c r="M108" s="40">
        <f>SUM(M109:M112)</f>
        <v>0</v>
      </c>
      <c r="N108" s="40">
        <f>SUM(L108+M108)</f>
        <v>0</v>
      </c>
      <c r="O108" s="40"/>
      <c r="P108" s="40"/>
      <c r="Q108" s="40">
        <f>SUM(N108,K108)</f>
        <v>0</v>
      </c>
    </row>
    <row r="109" spans="1:17" ht="27.75" hidden="1" customHeight="1" x14ac:dyDescent="0.25">
      <c r="A109" s="30"/>
      <c r="B109" s="30"/>
      <c r="C109" s="30"/>
      <c r="D109" s="30"/>
      <c r="E109" s="21"/>
      <c r="F109" s="41"/>
      <c r="G109" s="23"/>
      <c r="H109" s="24"/>
      <c r="I109" s="33"/>
      <c r="J109" s="33"/>
      <c r="K109" s="59"/>
      <c r="L109" s="33"/>
      <c r="M109" s="33"/>
      <c r="N109" s="27"/>
      <c r="O109" s="27"/>
      <c r="P109" s="27"/>
      <c r="Q109" s="27"/>
    </row>
    <row r="110" spans="1:17" ht="27.75" hidden="1" customHeight="1" x14ac:dyDescent="0.25">
      <c r="A110" s="30"/>
      <c r="B110" s="30"/>
      <c r="C110" s="30"/>
      <c r="D110" s="30"/>
      <c r="E110" s="23"/>
      <c r="F110" s="41"/>
      <c r="G110" s="23"/>
      <c r="H110" s="24"/>
      <c r="I110" s="33"/>
      <c r="J110" s="33"/>
      <c r="K110" s="27"/>
      <c r="L110" s="33"/>
      <c r="M110" s="33"/>
      <c r="N110" s="27"/>
      <c r="O110" s="27"/>
      <c r="P110" s="27"/>
      <c r="Q110" s="27"/>
    </row>
    <row r="111" spans="1:17" ht="33" hidden="1" customHeight="1" x14ac:dyDescent="0.25">
      <c r="A111" s="30"/>
      <c r="B111" s="30"/>
      <c r="C111" s="30"/>
      <c r="D111" s="30"/>
      <c r="E111" s="23"/>
      <c r="F111" s="41">
        <f>'[1]DATI 2017'!$K$885</f>
        <v>0</v>
      </c>
      <c r="G111" s="23" t="str">
        <f>'[1]DATI 2017'!$M$885</f>
        <v>Contributi in conto impianti da corrispondere all'ANAS per la realizzazione di un programma di investimenti per lo sviluppo e l'ammodernamento delle infrastrutture</v>
      </c>
      <c r="H111" s="23"/>
      <c r="I111" s="33"/>
      <c r="J111" s="33"/>
      <c r="K111" s="27"/>
      <c r="L111" s="33"/>
      <c r="M111" s="33">
        <f>'[1]DATI 2017'!$AB$885</f>
        <v>0</v>
      </c>
      <c r="N111" s="27"/>
      <c r="O111" s="27"/>
      <c r="P111" s="27"/>
      <c r="Q111" s="27"/>
    </row>
    <row r="112" spans="1:17" ht="33" hidden="1" customHeight="1" x14ac:dyDescent="0.25">
      <c r="A112" s="30"/>
      <c r="B112" s="30"/>
      <c r="C112" s="30"/>
      <c r="D112" s="30"/>
      <c r="E112" s="23"/>
      <c r="F112" s="41">
        <f>'[1]DATI 2017'!$I$886</f>
        <v>7374</v>
      </c>
      <c r="G112" s="23" t="str">
        <f>'[1]DATI 2017'!$M$886</f>
        <v xml:space="preserve">Somma da erogare all' ANAS per la realizzazione di opere stradali </v>
      </c>
      <c r="H112" s="23"/>
      <c r="I112" s="33"/>
      <c r="J112" s="33"/>
      <c r="K112" s="27"/>
      <c r="L112" s="33"/>
      <c r="M112" s="33">
        <f>'[1]DATI 2017'!$AB$886</f>
        <v>0</v>
      </c>
      <c r="N112" s="27"/>
      <c r="O112" s="27"/>
      <c r="P112" s="27"/>
      <c r="Q112" s="27"/>
    </row>
    <row r="113" spans="1:17" ht="9.75" hidden="1" customHeight="1" x14ac:dyDescent="0.25">
      <c r="A113" s="30"/>
      <c r="B113" s="30"/>
      <c r="C113" s="30"/>
      <c r="D113" s="30"/>
      <c r="H113" s="31"/>
      <c r="I113" s="50"/>
      <c r="J113" s="50"/>
      <c r="K113" s="40"/>
      <c r="L113" s="50"/>
      <c r="M113" s="50"/>
      <c r="N113" s="40"/>
      <c r="O113" s="40"/>
      <c r="P113" s="40"/>
      <c r="Q113" s="20"/>
    </row>
    <row r="114" spans="1:17" ht="30" hidden="1" customHeight="1" x14ac:dyDescent="0.25">
      <c r="A114" s="30"/>
      <c r="B114" s="30"/>
      <c r="C114" s="30"/>
      <c r="D114" s="30"/>
      <c r="E114" s="176" t="s">
        <v>24</v>
      </c>
      <c r="F114" s="172"/>
      <c r="H114" s="31"/>
      <c r="I114" s="20">
        <f>$I$115</f>
        <v>0</v>
      </c>
      <c r="J114" s="20">
        <f>$J$115</f>
        <v>0</v>
      </c>
      <c r="K114" s="20">
        <f>SUM(I114+J114)</f>
        <v>0</v>
      </c>
      <c r="L114" s="20">
        <f>$L$115</f>
        <v>0</v>
      </c>
      <c r="M114" s="20">
        <f>$M$115</f>
        <v>0</v>
      </c>
      <c r="N114" s="20">
        <f>SUM(L114+M114)</f>
        <v>0</v>
      </c>
      <c r="O114" s="20"/>
      <c r="P114" s="20"/>
      <c r="Q114" s="20">
        <f>SUM(N114,K114)</f>
        <v>0</v>
      </c>
    </row>
    <row r="115" spans="1:17" ht="42" hidden="1" customHeight="1" x14ac:dyDescent="0.25">
      <c r="A115" s="30"/>
      <c r="B115" s="30"/>
      <c r="C115" s="30"/>
      <c r="D115" s="30"/>
      <c r="E115" s="49"/>
      <c r="F115" s="60"/>
      <c r="G115" s="23" t="str">
        <f>'[1]DATI 2017'!$M$790</f>
        <v>Contributo straordinario in favore della provincia di Bergamo per il potenziamento della rete stradale provinciale di accesso al Comune di "Sotto il monte Giovanni XXIII"</v>
      </c>
      <c r="H115" s="24" t="str">
        <f>'[1]DATI 2017'!$V$790</f>
        <v>22.02</v>
      </c>
      <c r="I115" s="33"/>
      <c r="J115" s="33"/>
      <c r="K115" s="27"/>
      <c r="L115" s="33"/>
      <c r="M115" s="33">
        <f>'[1]DATI 2017'!$AB$790</f>
        <v>0</v>
      </c>
      <c r="N115" s="27"/>
      <c r="O115" s="27"/>
      <c r="P115" s="27"/>
      <c r="Q115" s="27"/>
    </row>
    <row r="116" spans="1:17" ht="19.5" customHeight="1" x14ac:dyDescent="0.25">
      <c r="A116" s="30"/>
      <c r="B116" s="30"/>
      <c r="C116" s="30"/>
      <c r="D116" s="30"/>
      <c r="G116" s="47" t="s">
        <v>25</v>
      </c>
      <c r="H116" s="31"/>
      <c r="I116" s="37">
        <f t="shared" ref="I116:Q116" si="6">SUM(I103+I108+I114)</f>
        <v>0</v>
      </c>
      <c r="J116" s="37">
        <f t="shared" si="6"/>
        <v>0</v>
      </c>
      <c r="K116" s="37">
        <f t="shared" si="6"/>
        <v>0</v>
      </c>
      <c r="L116" s="37">
        <f t="shared" si="6"/>
        <v>0</v>
      </c>
      <c r="M116" s="37">
        <f t="shared" si="6"/>
        <v>0.11049783999999999</v>
      </c>
      <c r="N116" s="37">
        <f t="shared" si="6"/>
        <v>0.11049783999999999</v>
      </c>
      <c r="O116" s="37">
        <f t="shared" si="6"/>
        <v>0</v>
      </c>
      <c r="P116" s="37">
        <f t="shared" si="6"/>
        <v>0.11049783999999999</v>
      </c>
      <c r="Q116" s="37">
        <f t="shared" si="6"/>
        <v>0.11049783999999999</v>
      </c>
    </row>
    <row r="117" spans="1:17" ht="30" customHeight="1" x14ac:dyDescent="0.25">
      <c r="A117" s="30"/>
      <c r="B117" s="30"/>
      <c r="C117" s="19" t="s">
        <v>26</v>
      </c>
      <c r="D117" s="177" t="s">
        <v>27</v>
      </c>
      <c r="E117" s="147" t="s">
        <v>9</v>
      </c>
      <c r="F117" s="148"/>
      <c r="H117" s="31"/>
      <c r="I117" s="50">
        <f>SUM(I118:I143)</f>
        <v>21.767267789999998</v>
      </c>
      <c r="J117" s="69">
        <f>SUM(J118:J143)</f>
        <v>1.2548275799999997</v>
      </c>
      <c r="K117" s="20">
        <f>SUM(I117+J117)</f>
        <v>23.022095369999999</v>
      </c>
      <c r="L117" s="69">
        <f>SUM(L118:L143)</f>
        <v>0</v>
      </c>
      <c r="M117" s="50">
        <f>SUM(M118:M143)</f>
        <v>41.939973169999995</v>
      </c>
      <c r="N117" s="20">
        <f>SUM(L117+M117)</f>
        <v>41.939973169999995</v>
      </c>
      <c r="O117" s="69">
        <v>21.766999999999999</v>
      </c>
      <c r="P117" s="69">
        <v>43.195</v>
      </c>
      <c r="Q117" s="40">
        <f>SUM(K117+N117)</f>
        <v>64.96206853999999</v>
      </c>
    </row>
    <row r="118" spans="1:17" ht="27.75" hidden="1" customHeight="1" x14ac:dyDescent="0.25">
      <c r="A118" s="30"/>
      <c r="B118" s="30"/>
      <c r="C118" s="19"/>
      <c r="D118" s="178"/>
      <c r="E118" s="21"/>
      <c r="F118" s="41">
        <f>'[1]DATI 2017'!$L$3</f>
        <v>1278</v>
      </c>
      <c r="G118" s="23" t="str">
        <f>'[1]DATI 2017'!$M$3</f>
        <v>Spese per l'istituzione e l'esercizio meccanizzato degli schedari inerenti ai servizi della Motorizzazione Civile</v>
      </c>
      <c r="H118" s="24"/>
      <c r="I118" s="33">
        <f>'[1]DATI 2017'!$AB$3</f>
        <v>0.38930413000000003</v>
      </c>
      <c r="J118" s="33"/>
      <c r="K118" s="26"/>
      <c r="L118" s="43"/>
      <c r="M118" s="33"/>
      <c r="N118" s="27"/>
      <c r="O118" s="27"/>
      <c r="P118" s="27"/>
      <c r="Q118" s="27"/>
    </row>
    <row r="119" spans="1:17" ht="27.75" hidden="1" customHeight="1" x14ac:dyDescent="0.25">
      <c r="A119" s="30"/>
      <c r="B119" s="30"/>
      <c r="C119" s="19"/>
      <c r="D119" s="178"/>
      <c r="E119" s="21"/>
      <c r="F119" s="41">
        <v>7486</v>
      </c>
      <c r="G119" s="23" t="str">
        <f>'[1]DATI 2017'!$M$61</f>
        <v>Spese per interventi di ammodernamento e di potenziamento della viabilità secondaria esistente nella regione Sicilia e nella regione Calabria</v>
      </c>
      <c r="H119" s="24"/>
      <c r="I119" s="33"/>
      <c r="J119" s="33"/>
      <c r="K119" s="26"/>
      <c r="L119" s="43"/>
      <c r="M119" s="33">
        <f>'[1]DATI 2017'!$AB$61</f>
        <v>3.0830947200000001</v>
      </c>
      <c r="N119" s="27"/>
      <c r="O119" s="27"/>
      <c r="P119" s="27"/>
      <c r="Q119" s="27"/>
    </row>
    <row r="120" spans="1:17" ht="27.75" hidden="1" customHeight="1" x14ac:dyDescent="0.25">
      <c r="A120" s="30"/>
      <c r="B120" s="30"/>
      <c r="C120" s="19"/>
      <c r="D120" s="178"/>
      <c r="E120" s="21"/>
      <c r="F120" s="41">
        <f>'[1]DATI 2017'!$L$67</f>
        <v>1234</v>
      </c>
      <c r="G120" s="23" t="str">
        <f>'[1]DATI 2017'!$M$64</f>
        <v>Spese di funzionamento e sviluppo del sistema informatico relativo all'archivio nazionale dei veicoli e all'anagrafe nazionale degli abilitati alla guida</v>
      </c>
      <c r="H120" s="24"/>
      <c r="I120" s="33">
        <f>'[1]DATI 2017'!$AB$64</f>
        <v>4.8890860000000001E-2</v>
      </c>
      <c r="J120" s="33"/>
      <c r="K120" s="26"/>
      <c r="L120" s="43"/>
      <c r="M120" s="33"/>
      <c r="N120" s="27"/>
      <c r="O120" s="27"/>
      <c r="P120" s="27"/>
      <c r="Q120" s="27"/>
    </row>
    <row r="121" spans="1:17" ht="27.75" hidden="1" customHeight="1" x14ac:dyDescent="0.25">
      <c r="A121" s="30"/>
      <c r="B121" s="30"/>
      <c r="C121" s="19"/>
      <c r="D121" s="178"/>
      <c r="E121" s="21"/>
      <c r="F121" s="41">
        <f>'[1]DATI 2017'!$J$145</f>
        <v>7538</v>
      </c>
      <c r="G121" s="23" t="str">
        <f>'[1]DATI 2017'!$M$145</f>
        <v>somme da assegnare all'anas per il programma ponti e gallerie stradali, per la sicurezza e per migliorare le condizioni dell'infrastruttura viaria</v>
      </c>
      <c r="H121" s="24"/>
      <c r="I121" s="33"/>
      <c r="J121" s="33"/>
      <c r="K121" s="26"/>
      <c r="L121" s="43"/>
      <c r="M121" s="33">
        <f>'[1]DATI 2017'!$AB$145</f>
        <v>0</v>
      </c>
      <c r="N121" s="27"/>
      <c r="O121" s="27"/>
      <c r="P121" s="27"/>
      <c r="Q121" s="27"/>
    </row>
    <row r="122" spans="1:17" ht="27.75" hidden="1" customHeight="1" x14ac:dyDescent="0.25">
      <c r="A122" s="30"/>
      <c r="B122" s="30"/>
      <c r="C122" s="19"/>
      <c r="D122" s="178"/>
      <c r="E122" s="21"/>
      <c r="F122" s="41">
        <f>'[1]DATI 2017'!$I$4</f>
        <v>0</v>
      </c>
      <c r="G122" s="23" t="str">
        <f>'[1]DATI 2017'!$M$4</f>
        <v>Sese per l'implementazione delle azioni tese ad accrescere la sicurezza stradale</v>
      </c>
      <c r="H122" s="24"/>
      <c r="I122" s="33"/>
      <c r="J122" s="33">
        <f>'[1]DATI 2017'!$AB$4</f>
        <v>0</v>
      </c>
      <c r="K122" s="26"/>
      <c r="L122" s="43"/>
      <c r="M122" s="33"/>
      <c r="N122" s="27"/>
      <c r="O122" s="27"/>
      <c r="P122" s="27"/>
      <c r="Q122" s="27"/>
    </row>
    <row r="123" spans="1:17" ht="36.75" hidden="1" customHeight="1" x14ac:dyDescent="0.25">
      <c r="A123" s="30"/>
      <c r="B123" s="30"/>
      <c r="C123" s="19"/>
      <c r="D123" s="178"/>
      <c r="E123" s="21"/>
      <c r="F123" s="41">
        <f>'[1]DATI 2017'!$L$67</f>
        <v>1234</v>
      </c>
      <c r="G123" s="23" t="str">
        <f>'[1]DATI 2017'!$N$67</f>
        <v>Spese per la provvista e la fornitura gratuita agli interessati di patenti, carte di circolazione, modulistica varia, nonché spese per collatudi, gare - Oneri derivanti da convenzioni con l'Amministrazione PP.TT.</v>
      </c>
      <c r="H123" s="24" t="str">
        <f>'[1]DATI 2017'!$V$67</f>
        <v>02.01</v>
      </c>
      <c r="I123" s="33">
        <f>'[1]DATI 2017'!$AB$67</f>
        <v>8.3528183699999996</v>
      </c>
      <c r="J123" s="33"/>
      <c r="K123" s="26"/>
      <c r="L123" s="43"/>
      <c r="M123" s="33"/>
      <c r="N123" s="27"/>
      <c r="O123" s="27"/>
      <c r="P123" s="27"/>
      <c r="Q123" s="27"/>
    </row>
    <row r="124" spans="1:17" ht="36.75" hidden="1" customHeight="1" x14ac:dyDescent="0.25">
      <c r="A124" s="30"/>
      <c r="B124" s="30"/>
      <c r="C124" s="19"/>
      <c r="D124" s="178"/>
      <c r="E124" s="21"/>
      <c r="F124" s="41">
        <f>'[1]DATI 2017'!$K$68</f>
        <v>1236</v>
      </c>
      <c r="G124" s="23" t="str">
        <f>'[1]DATI 2017'!$M$68</f>
        <v>Spese per interventi di ammodernamento e miglioramento dei servizi degli uffici addetti alla sicurezza stradale</v>
      </c>
      <c r="H124" s="24"/>
      <c r="I124" s="33">
        <f>'[1]DATI 2017'!$AB$68</f>
        <v>7.2948199999999991E-2</v>
      </c>
      <c r="J124" s="33"/>
      <c r="K124" s="26"/>
      <c r="L124" s="43"/>
      <c r="M124" s="33"/>
      <c r="N124" s="27"/>
      <c r="O124" s="27"/>
      <c r="P124" s="27"/>
      <c r="Q124" s="27"/>
    </row>
    <row r="125" spans="1:17" ht="51.95" hidden="1" customHeight="1" x14ac:dyDescent="0.25">
      <c r="A125" s="30"/>
      <c r="B125" s="30"/>
      <c r="C125" s="19"/>
      <c r="D125" s="178"/>
      <c r="E125" s="23"/>
      <c r="F125" s="41">
        <f>'[1]DATI 2017'!$K$78</f>
        <v>1395</v>
      </c>
      <c r="G125" s="23" t="str">
        <f>'[1]DATI 2017'!$M$78</f>
        <v>Spese per l' effettuazione di corsi di qualificazione del personale inerenti la sicurezza stradale</v>
      </c>
      <c r="H125" s="24"/>
      <c r="I125" s="33">
        <f>'[1]DATI 2017'!$AB$78</f>
        <v>0</v>
      </c>
      <c r="J125" s="33"/>
      <c r="K125" s="26"/>
      <c r="L125" s="33"/>
      <c r="M125" s="43"/>
      <c r="N125" s="26"/>
      <c r="O125" s="26"/>
      <c r="P125" s="26"/>
      <c r="Q125" s="27"/>
    </row>
    <row r="126" spans="1:17" ht="51.95" hidden="1" customHeight="1" x14ac:dyDescent="0.25">
      <c r="A126" s="30"/>
      <c r="B126" s="30"/>
      <c r="C126" s="19"/>
      <c r="D126" s="178"/>
      <c r="E126" s="23"/>
      <c r="F126" s="41">
        <f>'[1]DATI 2017'!$L$80</f>
        <v>1321</v>
      </c>
      <c r="G126" s="23" t="str">
        <f>'[1]DATI 2017'!$M$74</f>
        <v>Spese per studi indagini e diffusione della normativa per il miglioramento del traffico stradale - spese per il coordinamento del Centro  di Coordinamento  per la sicurezza stradale</v>
      </c>
      <c r="H126" s="24"/>
      <c r="I126" s="33">
        <f>'[1]DATI 2017'!$AB$74</f>
        <v>5.50424107</v>
      </c>
      <c r="J126" s="33"/>
      <c r="K126" s="26"/>
      <c r="L126" s="33"/>
      <c r="M126" s="43"/>
      <c r="N126" s="26"/>
      <c r="O126" s="26"/>
      <c r="P126" s="26"/>
      <c r="Q126" s="27"/>
    </row>
    <row r="127" spans="1:17" ht="27.75" hidden="1" customHeight="1" x14ac:dyDescent="0.25">
      <c r="A127" s="30"/>
      <c r="B127" s="30"/>
      <c r="C127" s="19"/>
      <c r="D127" s="178"/>
      <c r="E127" s="23"/>
      <c r="F127" s="41">
        <f>'[1]DATI 2017'!$H$76</f>
        <v>1296</v>
      </c>
      <c r="G127" s="23" t="str">
        <f>'[1]DATI 2017'!$M$76</f>
        <v>Spese relative al procedimento centralizzato di conferma di validità della patente di guida</v>
      </c>
      <c r="H127" s="24" t="str">
        <f>'[1]DATI 2017'!$V$76</f>
        <v>02.02</v>
      </c>
      <c r="I127" s="33">
        <f>'[1]DATI 2017'!$AB$76</f>
        <v>5.4502371600000004</v>
      </c>
      <c r="J127" s="33"/>
      <c r="K127" s="26"/>
      <c r="L127" s="33"/>
      <c r="M127" s="43"/>
      <c r="N127" s="26"/>
      <c r="O127" s="26"/>
      <c r="P127" s="26"/>
      <c r="Q127" s="27"/>
    </row>
    <row r="128" spans="1:17" ht="27.75" hidden="1" customHeight="1" x14ac:dyDescent="0.25">
      <c r="A128" s="30"/>
      <c r="B128" s="30"/>
      <c r="C128" s="19"/>
      <c r="D128" s="178"/>
      <c r="E128" s="23"/>
      <c r="F128" s="41">
        <f>'[1]DATI 2017'!$L$77</f>
        <v>1285</v>
      </c>
      <c r="G128" s="23" t="str">
        <f>'[1]DATI 2017'!$M$77</f>
        <v>Spese relative agli adempimenti connessi al nuovo modello ue di patente di guida</v>
      </c>
      <c r="H128" s="24"/>
      <c r="I128" s="33">
        <f>'[1]DATI 2017'!$AB$77</f>
        <v>1.948828</v>
      </c>
      <c r="J128" s="33"/>
      <c r="K128" s="26"/>
      <c r="L128" s="33"/>
      <c r="M128" s="43"/>
      <c r="N128" s="26"/>
      <c r="O128" s="26"/>
      <c r="P128" s="26"/>
      <c r="Q128" s="27"/>
    </row>
    <row r="129" spans="1:17" ht="27.75" hidden="1" customHeight="1" x14ac:dyDescent="0.25">
      <c r="A129" s="30"/>
      <c r="B129" s="30"/>
      <c r="C129" s="19"/>
      <c r="D129" s="179"/>
      <c r="E129" s="23"/>
      <c r="F129" s="41">
        <f>'[1]DATI 2017'!$H$112</f>
        <v>7117</v>
      </c>
      <c r="G129" s="23" t="str">
        <f>'[1]DATI 2017'!$M$112</f>
        <v>Spese per l'acquisto di apparecchiature  occorrenti per studi e ricerche sulla sicurezza del veicolo</v>
      </c>
      <c r="H129" s="24" t="str">
        <f>'[1]DATI 2017'!$V$112</f>
        <v>21.01</v>
      </c>
      <c r="I129" s="33"/>
      <c r="J129" s="33"/>
      <c r="K129" s="26"/>
      <c r="L129" s="33"/>
      <c r="M129" s="61">
        <f>'[1]DATI 2017'!$AB$112</f>
        <v>4.1498710000000001E-2</v>
      </c>
      <c r="N129" s="27"/>
      <c r="O129" s="27"/>
      <c r="P129" s="27"/>
      <c r="Q129" s="27"/>
    </row>
    <row r="130" spans="1:17" ht="22.5" hidden="1" customHeight="1" x14ac:dyDescent="0.25">
      <c r="A130" s="30"/>
      <c r="B130" s="30"/>
      <c r="C130" s="19"/>
      <c r="D130" s="179"/>
      <c r="E130" s="23"/>
      <c r="F130" s="41" t="e">
        <f>'[1]DATI 2017'!#REF!</f>
        <v>#REF!</v>
      </c>
      <c r="G130" s="23" t="str">
        <f>'[1]DATI 2017'!$M$140</f>
        <v>Investimenti per l'istituzione e l'esercizio meccanizzato degli schedari inerenti ai servizi della Motorizzazione Civile</v>
      </c>
      <c r="H130" s="24" t="str">
        <f>'[1]DATI 2017'!$V$140</f>
        <v>21.01</v>
      </c>
      <c r="I130" s="33"/>
      <c r="J130" s="62"/>
      <c r="K130" s="26"/>
      <c r="L130" s="33"/>
      <c r="M130" s="33">
        <f>'[1]DATI 2017'!$AB$140</f>
        <v>0</v>
      </c>
      <c r="N130" s="27"/>
      <c r="O130" s="27"/>
      <c r="P130" s="27"/>
      <c r="Q130" s="27"/>
    </row>
    <row r="131" spans="1:17" ht="22.5" hidden="1" customHeight="1" x14ac:dyDescent="0.25">
      <c r="A131" s="30"/>
      <c r="B131" s="30"/>
      <c r="C131" s="19"/>
      <c r="D131" s="179"/>
      <c r="E131" s="23"/>
      <c r="F131" s="41">
        <f>'[1]DATI 2017'!$G$136</f>
        <v>7407</v>
      </c>
      <c r="G131" s="23" t="str">
        <f>'[1]DATI 2017'!$M$136</f>
        <v>Spese per la realizzazione delle infrastrutture per  la mobilità al servizio delle Fiera del Levante di Bari</v>
      </c>
      <c r="H131" s="24"/>
      <c r="I131" s="33"/>
      <c r="J131" s="62"/>
      <c r="K131" s="26"/>
      <c r="L131" s="33"/>
      <c r="M131" s="33">
        <f>'[1]DATI 2017'!$AB$136</f>
        <v>0.96161627000000005</v>
      </c>
      <c r="N131" s="27"/>
      <c r="O131" s="27"/>
      <c r="P131" s="27"/>
      <c r="Q131" s="27"/>
    </row>
    <row r="132" spans="1:17" ht="39.75" hidden="1" customHeight="1" x14ac:dyDescent="0.25">
      <c r="A132" s="30"/>
      <c r="B132" s="30"/>
      <c r="C132" s="19"/>
      <c r="D132" s="179"/>
      <c r="E132" s="23"/>
      <c r="F132" s="41">
        <f>'[1]DATI 2017'!$L$80</f>
        <v>1321</v>
      </c>
      <c r="G132" s="23" t="str">
        <f>'[1]DATI 2017'!$M$80</f>
        <v>Rimborsi ai privati di eventuali eccedenze sulle somme versate per richiesta  degli esami delle verifiche e delle certificazioni riguardanti i veicoli a motore</v>
      </c>
      <c r="H132" s="24" t="e">
        <f>'[1]DATI 2017'!#REF!</f>
        <v>#REF!</v>
      </c>
      <c r="I132" s="33"/>
      <c r="J132" s="62">
        <f>'[1]DATI 2017'!$AB$80</f>
        <v>1.0854509399999999</v>
      </c>
      <c r="K132" s="26"/>
      <c r="L132" s="33"/>
      <c r="M132" s="33"/>
      <c r="N132" s="27"/>
      <c r="O132" s="27"/>
      <c r="P132" s="27"/>
      <c r="Q132" s="27"/>
    </row>
    <row r="133" spans="1:17" ht="39.75" hidden="1" customHeight="1" x14ac:dyDescent="0.25">
      <c r="A133" s="30"/>
      <c r="B133" s="30"/>
      <c r="C133" s="19"/>
      <c r="D133" s="179"/>
      <c r="E133" s="23"/>
      <c r="F133" s="41">
        <f>'[1]DATI 2017'!$I$81</f>
        <v>1322</v>
      </c>
      <c r="G133" s="23" t="str">
        <f>'[1]DATI 2017'!$M$81</f>
        <v>Rimborsi ai privati di eventuali eccedenze sulle somme versate per visite prove speciali ed omologazione dei veicoli da effettuare mediante utilizzazione di particolari attrezzature</v>
      </c>
      <c r="H133" s="24"/>
      <c r="I133" s="33"/>
      <c r="J133" s="62">
        <f>'[1]DATI 2017'!$AB$81</f>
        <v>3.54858E-3</v>
      </c>
      <c r="K133" s="26"/>
      <c r="L133" s="33"/>
      <c r="M133" s="33"/>
      <c r="N133" s="27"/>
      <c r="O133" s="27"/>
      <c r="P133" s="27"/>
      <c r="Q133" s="27"/>
    </row>
    <row r="134" spans="1:17" ht="39.75" hidden="1" customHeight="1" x14ac:dyDescent="0.25">
      <c r="A134" s="30"/>
      <c r="B134" s="30"/>
      <c r="C134" s="19"/>
      <c r="D134" s="179"/>
      <c r="E134" s="23"/>
      <c r="F134" s="41">
        <f>'[1]DATI 2017'!$K$87</f>
        <v>1392</v>
      </c>
      <c r="G134" s="23" t="str">
        <f>'[1]DATI 2017'!$M$87</f>
        <v>Somme destinate all'avvio di un programma straordinario di controllo emissioni inquinanti sui veicoli nuovi e sui veicoli circolanti</v>
      </c>
      <c r="H134" s="24"/>
      <c r="I134" s="33"/>
      <c r="J134" s="62">
        <f>'[1]DATI 2017'!$AB$87</f>
        <v>0.16582806</v>
      </c>
      <c r="K134" s="26"/>
      <c r="L134" s="33"/>
      <c r="M134" s="33"/>
      <c r="N134" s="27"/>
      <c r="O134" s="27"/>
      <c r="P134" s="27"/>
      <c r="Q134" s="27"/>
    </row>
    <row r="135" spans="1:17" ht="39.75" hidden="1" customHeight="1" x14ac:dyDescent="0.25">
      <c r="A135" s="30"/>
      <c r="B135" s="30"/>
      <c r="C135" s="19"/>
      <c r="D135" s="179"/>
      <c r="E135" s="23"/>
      <c r="F135" s="41">
        <v>7565</v>
      </c>
      <c r="G135" s="23" t="str">
        <f>'[1]DATI 2017'!$N$133</f>
        <v>Spese per la realizzazione delle infrastrutture per la mobilità al servizio del nuovo polo esterno della Fiera di Milano</v>
      </c>
      <c r="H135" s="24" t="str">
        <f>'[1]DATI 2017'!$V$133</f>
        <v>22.02</v>
      </c>
      <c r="I135" s="33"/>
      <c r="J135" s="62"/>
      <c r="K135" s="26"/>
      <c r="L135" s="33"/>
      <c r="M135" s="33">
        <f>'[1]DATI 2017'!$AB$133</f>
        <v>8.6925609999999995</v>
      </c>
      <c r="N135" s="27"/>
      <c r="O135" s="27"/>
      <c r="P135" s="27"/>
      <c r="Q135" s="27"/>
    </row>
    <row r="136" spans="1:17" ht="39.75" hidden="1" customHeight="1" x14ac:dyDescent="0.25">
      <c r="A136" s="30"/>
      <c r="B136" s="30"/>
      <c r="C136" s="19"/>
      <c r="D136" s="179"/>
      <c r="E136" s="23"/>
      <c r="F136" s="41">
        <f>'[1]DATI 2017'!$G$135</f>
        <v>7406</v>
      </c>
      <c r="G136" s="23" t="str">
        <f>'[1]DATI 2017'!$M$135</f>
        <v>Spese per la realizzazione delle infrastrutture per la mobilità  al servizio della fiera di Verona di Foggia e di Padova</v>
      </c>
      <c r="H136" s="24"/>
      <c r="I136" s="33"/>
      <c r="J136" s="62"/>
      <c r="K136" s="26"/>
      <c r="L136" s="33"/>
      <c r="M136" s="33">
        <f>'[1]DATI 2017'!$AB$135</f>
        <v>3</v>
      </c>
      <c r="N136" s="27"/>
      <c r="O136" s="27"/>
      <c r="P136" s="27"/>
      <c r="Q136" s="27"/>
    </row>
    <row r="137" spans="1:17" ht="33.75" hidden="1" customHeight="1" x14ac:dyDescent="0.25">
      <c r="A137" s="30"/>
      <c r="B137" s="30"/>
      <c r="C137" s="19"/>
      <c r="D137" s="179"/>
      <c r="E137" s="23"/>
      <c r="F137" s="63" t="e">
        <f>'[1]DATI 2017'!#REF!</f>
        <v>#REF!</v>
      </c>
      <c r="G137" s="64" t="str">
        <f>'[1]DATI 2017'!$M$141</f>
        <v>Spese per l'acquisizione delle apparecchiature informatiche relative al procedimento centralizzato della patente di guida</v>
      </c>
      <c r="H137" s="24" t="e">
        <f>'[1]DATI 2017'!#REF!</f>
        <v>#REF!</v>
      </c>
      <c r="I137" s="33"/>
      <c r="J137" s="62"/>
      <c r="K137" s="26"/>
      <c r="L137" s="33"/>
      <c r="M137" s="33">
        <f>'[1]DATI 2017'!$AB$141</f>
        <v>0</v>
      </c>
      <c r="N137" s="27"/>
      <c r="O137" s="27"/>
      <c r="P137" s="27"/>
      <c r="Q137" s="27"/>
    </row>
    <row r="138" spans="1:17" ht="9.75" hidden="1" customHeight="1" x14ac:dyDescent="0.25">
      <c r="A138" s="30"/>
      <c r="B138" s="30"/>
      <c r="C138" s="19"/>
      <c r="D138" s="179"/>
      <c r="E138" s="23"/>
      <c r="F138" s="23"/>
      <c r="G138" s="23"/>
      <c r="H138" s="24"/>
      <c r="I138" s="33"/>
      <c r="J138" s="62"/>
      <c r="K138" s="26"/>
      <c r="L138" s="33"/>
      <c r="M138" s="33"/>
      <c r="N138" s="27"/>
      <c r="O138" s="27"/>
      <c r="P138" s="27"/>
      <c r="Q138" s="27"/>
    </row>
    <row r="139" spans="1:17" ht="65.25" hidden="1" customHeight="1" x14ac:dyDescent="0.25">
      <c r="A139" s="30"/>
      <c r="B139" s="30"/>
      <c r="C139" s="30"/>
      <c r="D139" s="179"/>
      <c r="E139" s="23"/>
      <c r="F139" s="41">
        <f>'[1]DATI 2017'!$H$155</f>
        <v>7333</v>
      </c>
      <c r="G139" s="23" t="str">
        <f>'[1]DATI 2017'!$M$155</f>
        <v>Spese per interventi di sicurezza stradale ivi compresi quelli per l'educazione stradale, per la redazione dei piani urbani del traffico e per il Centro di coordinamento per la sicurezza della circolazione stradale. Spese relative alla redazione ed alla attuazione del Piano Nazionale della sicurezza stradale</v>
      </c>
      <c r="H139" s="24" t="str">
        <f>'[1]DATI 2017'!$V$155</f>
        <v>21.01</v>
      </c>
      <c r="I139" s="33"/>
      <c r="J139" s="33"/>
      <c r="K139" s="26"/>
      <c r="L139" s="33"/>
      <c r="M139" s="33">
        <f>'[1]DATI 2017'!$AB$155</f>
        <v>2.7100126000000002</v>
      </c>
      <c r="N139" s="27"/>
      <c r="O139" s="27"/>
      <c r="P139" s="27"/>
      <c r="Q139" s="27"/>
    </row>
    <row r="140" spans="1:17" ht="65.25" hidden="1" customHeight="1" x14ac:dyDescent="0.25">
      <c r="A140" s="30"/>
      <c r="B140" s="30"/>
      <c r="C140" s="30"/>
      <c r="D140" s="179"/>
      <c r="E140" s="23"/>
      <c r="F140" s="41">
        <f>'[1]DATI 2017'!$H$156</f>
        <v>7334</v>
      </c>
      <c r="G140" s="23" t="str">
        <f>'[1]DATI 2017'!$M$156</f>
        <v>Spese per il finanziamento delle attività connesse all'attuazione alla valutazione di efficacia ed all'aggiornamento del piano nazionale della sicurezza stradale</v>
      </c>
      <c r="H140" s="24"/>
      <c r="I140" s="33"/>
      <c r="J140" s="33"/>
      <c r="K140" s="26"/>
      <c r="L140" s="33"/>
      <c r="M140" s="33">
        <f>'[1]DATI 2017'!$AB$156</f>
        <v>3.3592399500000001</v>
      </c>
      <c r="N140" s="27"/>
      <c r="O140" s="27"/>
      <c r="P140" s="27"/>
      <c r="Q140" s="27"/>
    </row>
    <row r="141" spans="1:17" ht="36" hidden="1" customHeight="1" x14ac:dyDescent="0.25">
      <c r="A141" s="30"/>
      <c r="B141" s="30"/>
      <c r="C141" s="30"/>
      <c r="D141" s="179"/>
      <c r="E141" s="23"/>
      <c r="F141" s="41">
        <f>'[1]DATI 2017'!$K$157</f>
        <v>7509</v>
      </c>
      <c r="G141" s="23" t="str">
        <f>'[1]DATI 2017'!$M$157</f>
        <v>Annualità quindicennali per la realizzazione di un programma di interventi sulla rete stradale nazionale ai fini della sicurezza stradale</v>
      </c>
      <c r="H141" s="24"/>
      <c r="I141" s="33"/>
      <c r="J141" s="33"/>
      <c r="K141" s="26"/>
      <c r="L141" s="33"/>
      <c r="M141" s="33">
        <f>'[1]DATI 2017'!$AB$157</f>
        <v>0</v>
      </c>
      <c r="N141" s="27"/>
      <c r="O141" s="27"/>
      <c r="P141" s="27"/>
      <c r="Q141" s="27"/>
    </row>
    <row r="142" spans="1:17" ht="36" hidden="1" customHeight="1" x14ac:dyDescent="0.25">
      <c r="A142" s="30"/>
      <c r="B142" s="30"/>
      <c r="C142" s="30"/>
      <c r="D142" s="179"/>
      <c r="E142" s="23"/>
      <c r="F142" s="41">
        <f>'[1]DATI 2017'!$L$159</f>
        <v>7584</v>
      </c>
      <c r="G142" s="23" t="str">
        <f>'[1]DATI 2017'!$M$159</f>
        <v>Contributi agli investimenti per la sicurezza stradale</v>
      </c>
      <c r="H142" s="24"/>
      <c r="I142" s="33"/>
      <c r="J142" s="33"/>
      <c r="K142" s="26"/>
      <c r="L142" s="33"/>
      <c r="M142" s="33">
        <f>'[1]DATI 2017'!$AB$159</f>
        <v>1.2523535100000001</v>
      </c>
      <c r="N142" s="27"/>
      <c r="O142" s="27"/>
      <c r="P142" s="27"/>
      <c r="Q142" s="27"/>
    </row>
    <row r="143" spans="1:17" ht="39.75" hidden="1" customHeight="1" x14ac:dyDescent="0.25">
      <c r="A143" s="30"/>
      <c r="B143" s="30"/>
      <c r="C143" s="30"/>
      <c r="D143" s="179"/>
      <c r="E143" s="23"/>
      <c r="F143" s="41">
        <f>'[1]DATI 2017'!$H$158</f>
        <v>7336</v>
      </c>
      <c r="G143" s="23" t="str">
        <f>'[1]DATI 2017'!$N$158</f>
        <v>Annualità quindicennali per gli interventi connessi all'attuazione del Piano Nazionale della sicurezza stradale</v>
      </c>
      <c r="H143" s="24" t="str">
        <f>'[1]DATI 2017'!$V$158</f>
        <v>22.01</v>
      </c>
      <c r="I143" s="33"/>
      <c r="J143" s="33"/>
      <c r="K143" s="26"/>
      <c r="L143" s="33"/>
      <c r="M143" s="33">
        <f>'[1]DATI 2017'!$AB$158</f>
        <v>18.839596409999999</v>
      </c>
      <c r="N143" s="27"/>
      <c r="O143" s="27"/>
      <c r="P143" s="27"/>
      <c r="Q143" s="27"/>
    </row>
    <row r="144" spans="1:17" ht="10.5" hidden="1" customHeight="1" x14ac:dyDescent="0.25">
      <c r="A144" s="30"/>
      <c r="B144" s="30"/>
      <c r="C144" s="30"/>
      <c r="D144" s="179"/>
      <c r="H144" s="31"/>
      <c r="I144" s="50"/>
      <c r="J144" s="50"/>
      <c r="K144" s="20"/>
      <c r="L144" s="50"/>
      <c r="M144" s="50"/>
      <c r="N144" s="40"/>
      <c r="O144" s="40"/>
      <c r="P144" s="40"/>
      <c r="Q144" s="40"/>
    </row>
    <row r="145" spans="1:17" s="13" customFormat="1" ht="30" customHeight="1" x14ac:dyDescent="0.25">
      <c r="A145" s="16"/>
      <c r="B145" s="16"/>
      <c r="C145" s="16"/>
      <c r="D145" s="179"/>
      <c r="E145" s="147" t="s">
        <v>10</v>
      </c>
      <c r="F145" s="171"/>
      <c r="G145" s="16"/>
      <c r="H145" s="48"/>
      <c r="I145" s="20">
        <f>SUM(I146:I159)</f>
        <v>0</v>
      </c>
      <c r="J145" s="50">
        <f>SUM(J146:J159)</f>
        <v>22.56463639</v>
      </c>
      <c r="K145" s="20">
        <f>SUM(I145+J145)</f>
        <v>22.56463639</v>
      </c>
      <c r="L145" s="20">
        <f>SUM(L146:L159)</f>
        <v>0</v>
      </c>
      <c r="M145" s="69">
        <f>SUM(M146:M159)</f>
        <v>89.348757460000002</v>
      </c>
      <c r="N145" s="20">
        <f>SUM(L145+M145)</f>
        <v>89.348757460000002</v>
      </c>
      <c r="O145" s="69">
        <f>SUM(O146:O148)</f>
        <v>0</v>
      </c>
      <c r="P145" s="50">
        <f>SUM(M145,J145)</f>
        <v>111.91339385000001</v>
      </c>
      <c r="Q145" s="40">
        <f>SUM(N145,K145)</f>
        <v>111.91339385000001</v>
      </c>
    </row>
    <row r="146" spans="1:17" ht="27.75" hidden="1" customHeight="1" x14ac:dyDescent="0.25">
      <c r="A146" s="30"/>
      <c r="B146" s="30"/>
      <c r="C146" s="30"/>
      <c r="D146" s="179"/>
      <c r="E146" s="21" t="s">
        <v>15</v>
      </c>
      <c r="F146" s="41">
        <f>'[1]DATI 2017'!$H$826</f>
        <v>2760</v>
      </c>
      <c r="G146" s="23" t="str">
        <f>'[1]DATI 2017'!$M$826</f>
        <v>Rimborso alle Regioni dei minori introiti realizzati dalle stesse per effetto della riduzione degli importi delle tasse automobilistiche</v>
      </c>
      <c r="H146" s="24" t="str">
        <f>'[1]DATI 2017'!$V$826</f>
        <v>04.02</v>
      </c>
      <c r="I146" s="33"/>
      <c r="J146" s="33">
        <f>'[1]DATI 2017'!$AB$826</f>
        <v>3.28471</v>
      </c>
      <c r="K146" s="26"/>
      <c r="L146" s="33"/>
      <c r="M146" s="33"/>
      <c r="N146" s="26"/>
      <c r="O146" s="26"/>
      <c r="P146" s="26"/>
      <c r="Q146" s="27"/>
    </row>
    <row r="147" spans="1:17" ht="27.75" hidden="1" customHeight="1" x14ac:dyDescent="0.25">
      <c r="A147" s="30"/>
      <c r="B147" s="30"/>
      <c r="C147" s="30"/>
      <c r="D147" s="179"/>
      <c r="E147" s="23"/>
      <c r="F147" s="41">
        <f>'[1]DATI 2017'!$I$856</f>
        <v>7517</v>
      </c>
      <c r="G147" s="23" t="str">
        <f>'[1]DATI 2017'!$M$856</f>
        <v xml:space="preserve">Contributi quindicennali alla Regione Sicilia per la definizione di rapporti finanziari relativi alle imposte sulle assicurazioni rc auto </v>
      </c>
      <c r="H147" s="24" t="str">
        <f>'[1]DATI 2017'!$V$834</f>
        <v>04.02</v>
      </c>
      <c r="I147" s="33"/>
      <c r="J147" s="33"/>
      <c r="K147" s="26"/>
      <c r="L147" s="33"/>
      <c r="M147" s="33">
        <f>'[1]DATI 2017'!$AB$856</f>
        <v>86</v>
      </c>
      <c r="N147" s="26"/>
      <c r="O147" s="26"/>
      <c r="P147" s="26"/>
      <c r="Q147" s="27"/>
    </row>
    <row r="148" spans="1:17" ht="27.75" hidden="1" customHeight="1" x14ac:dyDescent="0.25">
      <c r="A148" s="30"/>
      <c r="B148" s="30"/>
      <c r="C148" s="30"/>
      <c r="D148" s="179"/>
      <c r="E148" s="23"/>
      <c r="F148" s="41">
        <f>'[1]DATI 2017'!$I$846</f>
        <v>2237</v>
      </c>
      <c r="G148" s="23" t="str">
        <f>'[1]DATI 2017'!$M$846</f>
        <v xml:space="preserve">Somma da erogare per il pagamento della quota interessi dei mutui contratti per la sostituzione del parco autoveicoli </v>
      </c>
      <c r="H148" s="24"/>
      <c r="I148" s="33"/>
      <c r="J148" s="33">
        <f>'[1]DATI 2017'!$AB$846</f>
        <v>0.10551658</v>
      </c>
      <c r="K148" s="26"/>
      <c r="L148" s="33"/>
      <c r="M148" s="33"/>
      <c r="N148" s="26"/>
      <c r="O148" s="26"/>
      <c r="P148" s="26"/>
      <c r="Q148" s="27"/>
    </row>
    <row r="149" spans="1:17" ht="27.75" hidden="1" customHeight="1" x14ac:dyDescent="0.25">
      <c r="A149" s="30"/>
      <c r="B149" s="30"/>
      <c r="C149" s="30"/>
      <c r="D149" s="179"/>
      <c r="E149" s="23"/>
      <c r="F149" s="41">
        <f>'[1]DATI 2017'!$I$849</f>
        <v>9575</v>
      </c>
      <c r="G149" s="23" t="str">
        <f>'[1]DATI 2017'!$M$849</f>
        <v>Somma da erogare per il pagamento della quota capitale dei mutui quindicennali contratti nell'ambito degli interventi per la risoluzione dei problemi di viabilità dell'area centrale veneta</v>
      </c>
      <c r="H149" s="24"/>
      <c r="I149" s="33"/>
      <c r="J149" s="33"/>
      <c r="K149" s="26"/>
      <c r="L149" s="33"/>
      <c r="M149" s="33">
        <f>'[1]DATI 2017'!$AB$849</f>
        <v>3.3487574599999999</v>
      </c>
      <c r="N149" s="26"/>
      <c r="O149" s="26"/>
      <c r="P149" s="26"/>
      <c r="Q149" s="27"/>
    </row>
    <row r="150" spans="1:17" ht="27.75" hidden="1" customHeight="1" x14ac:dyDescent="0.25">
      <c r="A150" s="30"/>
      <c r="B150" s="30"/>
      <c r="C150" s="30"/>
      <c r="D150" s="179"/>
      <c r="E150" s="23"/>
      <c r="F150" s="41">
        <f>'[1]DATI 2017'!$I$848</f>
        <v>2239</v>
      </c>
      <c r="G150" s="23" t="str">
        <f>'[1]DATI 2017'!$M$848</f>
        <v>Somma da erogare per il pagamento della quota interessi dei mutui quindicennali contratti nell'ambito degli interventi per la risoluzione dei problemi di viabilità dell'area centrale veneta</v>
      </c>
      <c r="H150" s="24"/>
      <c r="I150" s="33"/>
      <c r="J150" s="33">
        <f>'[1]DATI 2017'!$AB$848</f>
        <v>8.7148669999999998E-2</v>
      </c>
      <c r="K150" s="26"/>
      <c r="L150" s="33"/>
      <c r="M150" s="33"/>
      <c r="N150" s="26"/>
      <c r="O150" s="26"/>
      <c r="P150" s="26"/>
      <c r="Q150" s="27"/>
    </row>
    <row r="151" spans="1:17" ht="49.5" hidden="1" customHeight="1" x14ac:dyDescent="0.25">
      <c r="A151" s="30"/>
      <c r="B151" s="30"/>
      <c r="C151" s="30"/>
      <c r="D151" s="179"/>
      <c r="E151" s="23"/>
      <c r="F151" s="41">
        <f>'[1]DATI 2017'!$J$873</f>
        <v>2863</v>
      </c>
      <c r="G151" s="23" t="str">
        <f>'[1]DATI 2017'!$M$873</f>
        <v>Rimborso alle Regioni Lombardia e Piemonte degli oneri sostenuti per assicurare la vendita di carburanti a prezzo ridotto nelle zone confinanti con la Svizzera</v>
      </c>
      <c r="H151" s="24"/>
      <c r="I151" s="33"/>
      <c r="J151" s="33">
        <f>'[1]DATI 2017'!$AB$873</f>
        <v>19.087261139999999</v>
      </c>
      <c r="K151" s="26"/>
      <c r="L151" s="33"/>
      <c r="M151" s="33"/>
      <c r="N151" s="26"/>
      <c r="O151" s="26"/>
      <c r="P151" s="26"/>
      <c r="Q151" s="27"/>
    </row>
    <row r="152" spans="1:17" ht="49.5" hidden="1" customHeight="1" x14ac:dyDescent="0.25">
      <c r="A152" s="30"/>
      <c r="B152" s="30"/>
      <c r="C152" s="30"/>
      <c r="D152" s="179"/>
      <c r="E152" s="23"/>
      <c r="F152" s="41">
        <f>'[1]DATI 2017'!$J$874</f>
        <v>0</v>
      </c>
      <c r="G152" s="23" t="str">
        <f>'[1]DATI 2017'!$M$874</f>
        <v>Rimborso alle Regioni degli oneri sostenuti per assicurare la vendita di carburanti a prezzo ridotto nelle zone di confine</v>
      </c>
      <c r="H152" s="24"/>
      <c r="I152" s="33"/>
      <c r="J152" s="33">
        <f>'[1]DATI 2017'!$AB$874</f>
        <v>0</v>
      </c>
      <c r="K152" s="26"/>
      <c r="L152" s="33"/>
      <c r="M152" s="33"/>
      <c r="N152" s="26"/>
      <c r="O152" s="26"/>
      <c r="P152" s="26"/>
      <c r="Q152" s="27"/>
    </row>
    <row r="153" spans="1:17" ht="27.75" hidden="1" customHeight="1" x14ac:dyDescent="0.25">
      <c r="A153" s="30"/>
      <c r="B153" s="30"/>
      <c r="C153" s="30"/>
      <c r="D153" s="179"/>
      <c r="E153" s="23"/>
      <c r="F153" s="41" t="e">
        <f>'[1]DATI 2017'!#REF!</f>
        <v>#REF!</v>
      </c>
      <c r="G153" s="23" t="str">
        <f>'[1]DATI 2017'!$M$890</f>
        <v>Fondo per gli interventi finalizzati a promuovere l'utilizzo di gpl e metano per autotrazione</v>
      </c>
      <c r="H153" s="24"/>
      <c r="I153" s="33"/>
      <c r="J153" s="33">
        <f>'[1]DATI 2017'!$AB$890</f>
        <v>0</v>
      </c>
      <c r="K153" s="26"/>
      <c r="L153" s="33"/>
      <c r="M153" s="33"/>
      <c r="N153" s="26"/>
      <c r="O153" s="26"/>
      <c r="P153" s="26"/>
      <c r="Q153" s="27"/>
    </row>
    <row r="154" spans="1:17" ht="27.75" hidden="1" customHeight="1" x14ac:dyDescent="0.25">
      <c r="A154" s="30"/>
      <c r="B154" s="30"/>
      <c r="C154" s="30"/>
      <c r="D154" s="179"/>
      <c r="E154" s="23"/>
      <c r="F154" s="41">
        <f>'[1]DATI 2017'!$G$889</f>
        <v>0</v>
      </c>
      <c r="G154" s="23" t="str">
        <f>'[1]DATI 2017'!$M$889</f>
        <v>Fondo per il miglioramento dell'efficienza energetica e la riduzione delle emissioni ambientali delle autovetture da noleggio</v>
      </c>
      <c r="H154" s="24"/>
      <c r="I154" s="33"/>
      <c r="J154" s="33">
        <f>'[1]DATI 2017'!$AB$889</f>
        <v>0</v>
      </c>
      <c r="K154" s="26"/>
      <c r="L154" s="33"/>
      <c r="M154" s="33"/>
      <c r="N154" s="26"/>
      <c r="O154" s="26"/>
      <c r="P154" s="26"/>
      <c r="Q154" s="27"/>
    </row>
    <row r="155" spans="1:17" ht="27.75" hidden="1" customHeight="1" x14ac:dyDescent="0.25">
      <c r="A155" s="30"/>
      <c r="B155" s="30"/>
      <c r="C155" s="30"/>
      <c r="D155" s="179"/>
      <c r="E155" s="23"/>
      <c r="F155" s="41">
        <f>'[1]DATI 2017'!$G$829</f>
        <v>2802</v>
      </c>
      <c r="G155" s="23" t="str">
        <f>'[1]DATI 2017'!$M$829</f>
        <v>Somme da erogare alle Regioni a statuto ordinario a titolo di compartecipazione al gettito dell'accisa sul gasolio per autotrazione</v>
      </c>
      <c r="H155" s="24"/>
      <c r="I155" s="33"/>
      <c r="J155" s="33">
        <f>'[1]DATI 2017'!$AB$829</f>
        <v>0</v>
      </c>
      <c r="K155" s="26"/>
      <c r="L155" s="33"/>
      <c r="M155" s="33"/>
      <c r="N155" s="26"/>
      <c r="O155" s="26"/>
      <c r="P155" s="26"/>
      <c r="Q155" s="27"/>
    </row>
    <row r="156" spans="1:17" ht="27.75" hidden="1" customHeight="1" x14ac:dyDescent="0.25">
      <c r="A156" s="30"/>
      <c r="B156" s="30"/>
      <c r="C156" s="30"/>
      <c r="D156" s="179"/>
      <c r="E156" s="23"/>
      <c r="F156" s="41">
        <f>'[1]DATI 2017'!$G$832</f>
        <v>0</v>
      </c>
      <c r="G156" s="23" t="str">
        <f>'[1]DATI 2017'!$M$832</f>
        <v xml:space="preserve">Somme da erogare all'ANAS a titolo di corrispettivi per le attività ed i servizi resi </v>
      </c>
      <c r="H156" s="24"/>
      <c r="I156" s="33"/>
      <c r="J156" s="33">
        <f>'[1]DATI 2017'!$AB$832</f>
        <v>0</v>
      </c>
      <c r="K156" s="26"/>
      <c r="L156" s="33"/>
      <c r="M156" s="33"/>
      <c r="N156" s="26"/>
      <c r="O156" s="26"/>
      <c r="P156" s="26"/>
      <c r="Q156" s="27"/>
    </row>
    <row r="157" spans="1:17" ht="27.75" hidden="1" customHeight="1" x14ac:dyDescent="0.25">
      <c r="A157" s="30"/>
      <c r="B157" s="30"/>
      <c r="C157" s="30"/>
      <c r="D157" s="179"/>
      <c r="E157" s="23"/>
      <c r="F157" s="41">
        <f>'[1]DATI 2017'!$I$833</f>
        <v>1872</v>
      </c>
      <c r="G157" s="23" t="str">
        <f>'[1]DATI 2017'!$M$833</f>
        <v>Somme da erogare all'ANAS per il pagamento degli interessi compresi nelle rate attivate per l realizzazione di opere sradali</v>
      </c>
      <c r="H157" s="24"/>
      <c r="I157" s="33"/>
      <c r="J157" s="33">
        <f>'[1]DATI 2017'!$AB$833</f>
        <v>0</v>
      </c>
      <c r="K157" s="26"/>
      <c r="L157" s="33"/>
      <c r="M157" s="33"/>
      <c r="N157" s="26"/>
      <c r="O157" s="26"/>
      <c r="P157" s="26"/>
      <c r="Q157" s="27"/>
    </row>
    <row r="158" spans="1:17" ht="27.75" hidden="1" customHeight="1" x14ac:dyDescent="0.25">
      <c r="A158" s="30"/>
      <c r="B158" s="30"/>
      <c r="C158" s="30"/>
      <c r="D158" s="179"/>
      <c r="E158" s="23"/>
      <c r="F158" s="41">
        <f>'[1]DATI 2017'!$G$803</f>
        <v>0</v>
      </c>
      <c r="G158" s="23" t="str">
        <f>'[1]DATI 2017'!$M$803</f>
        <v>Somma da erogare all' ANAS per operazioni finanziarie attivate per la realizzazione di opere stradali</v>
      </c>
      <c r="H158" s="24"/>
      <c r="I158" s="33"/>
      <c r="J158" s="33">
        <f>'[1]DATI 2017'!$AB$803</f>
        <v>0</v>
      </c>
      <c r="K158" s="26"/>
      <c r="L158" s="33"/>
      <c r="M158" s="33"/>
      <c r="N158" s="26"/>
      <c r="O158" s="26"/>
      <c r="P158" s="26"/>
      <c r="Q158" s="27"/>
    </row>
    <row r="159" spans="1:17" ht="36.75" hidden="1" customHeight="1" x14ac:dyDescent="0.25">
      <c r="A159" s="30"/>
      <c r="B159" s="30"/>
      <c r="C159" s="30"/>
      <c r="D159" s="179"/>
      <c r="E159" s="23"/>
      <c r="F159" s="41">
        <f>'[1]DATI 2017'!$G$868</f>
        <v>0</v>
      </c>
      <c r="G159" s="23" t="str">
        <f>'[1]DATI 2017'!$M$868</f>
        <v>Annualità quindicennali per l'ammortamento di mutui contratti dalla Regione Veneto nell'ambito degli interventi per la risoluzione dei problemi di viabilità dell'area centrale veneta</v>
      </c>
      <c r="H159" s="24"/>
      <c r="I159" s="33"/>
      <c r="J159" s="33"/>
      <c r="K159" s="26"/>
      <c r="L159" s="33"/>
      <c r="M159" s="33">
        <f>'[1]DATI 2017'!$AB$868</f>
        <v>0</v>
      </c>
      <c r="N159" s="26"/>
      <c r="O159" s="26"/>
      <c r="P159" s="26"/>
      <c r="Q159" s="27"/>
    </row>
    <row r="160" spans="1:17" ht="9.9499999999999993" hidden="1" customHeight="1" x14ac:dyDescent="0.25">
      <c r="A160" s="30"/>
      <c r="B160" s="30"/>
      <c r="C160" s="30"/>
      <c r="D160" s="179"/>
      <c r="H160" s="31"/>
      <c r="I160" s="50"/>
      <c r="J160" s="50"/>
      <c r="K160" s="20"/>
      <c r="L160" s="50"/>
      <c r="M160" s="50"/>
      <c r="N160" s="40"/>
      <c r="O160" s="40"/>
      <c r="P160" s="40"/>
      <c r="Q160" s="40"/>
    </row>
    <row r="161" spans="1:17" s="13" customFormat="1" ht="30" customHeight="1" x14ac:dyDescent="0.25">
      <c r="A161" s="16"/>
      <c r="B161" s="16"/>
      <c r="C161" s="16"/>
      <c r="D161" s="179"/>
      <c r="E161" s="147" t="s">
        <v>24</v>
      </c>
      <c r="F161" s="172"/>
      <c r="G161" s="16"/>
      <c r="H161" s="48"/>
      <c r="I161" s="50">
        <f>SUM(I162:I169)</f>
        <v>1.2827014700000001</v>
      </c>
      <c r="J161" s="50">
        <f>SUM(J162:J169)</f>
        <v>463.42271088000001</v>
      </c>
      <c r="K161" s="20">
        <f>SUM(I161+J161)</f>
        <v>464.70541235000002</v>
      </c>
      <c r="L161" s="20">
        <f>SUM(L162:L169)</f>
        <v>0</v>
      </c>
      <c r="M161" s="69">
        <f>SUM(M162:M169)</f>
        <v>285.24015327000001</v>
      </c>
      <c r="N161" s="40">
        <f>SUM(L161+M161)</f>
        <v>285.24015327000001</v>
      </c>
      <c r="O161" s="50">
        <v>1.2829999999999999</v>
      </c>
      <c r="P161" s="50">
        <v>748.66300000000001</v>
      </c>
      <c r="Q161" s="40">
        <f>SUM(N161,K161)</f>
        <v>749.94556562000002</v>
      </c>
    </row>
    <row r="162" spans="1:17" ht="42" hidden="1" customHeight="1" x14ac:dyDescent="0.25">
      <c r="A162" s="30"/>
      <c r="B162" s="30"/>
      <c r="C162" s="30"/>
      <c r="D162" s="30"/>
      <c r="E162" s="49"/>
      <c r="F162" s="41">
        <f>'[1]DATI 2017'!$G$779</f>
        <v>2762</v>
      </c>
      <c r="G162" s="23" t="str">
        <f>'[1]DATI 2017'!$M$779</f>
        <v>Acquisto manutenzione gestione di strumenti per l'accertamento del tasso alcolimetrico di conducenti di veicolo</v>
      </c>
      <c r="H162" s="24"/>
      <c r="I162" s="33">
        <f>'[1]DATI 2017'!$AB$779</f>
        <v>0.39156118000000001</v>
      </c>
      <c r="J162" s="33"/>
      <c r="K162" s="26"/>
      <c r="L162" s="33"/>
      <c r="M162" s="33"/>
      <c r="N162" s="26"/>
      <c r="O162" s="26"/>
      <c r="P162" s="26"/>
      <c r="Q162" s="27"/>
    </row>
    <row r="163" spans="1:17" ht="42" hidden="1" customHeight="1" x14ac:dyDescent="0.25">
      <c r="A163" s="30"/>
      <c r="B163" s="30"/>
      <c r="C163" s="30"/>
      <c r="D163" s="30"/>
      <c r="E163" s="49"/>
      <c r="F163" s="41">
        <f>'[1]DATI 2017'!$L$780</f>
        <v>2763</v>
      </c>
      <c r="G163" s="23" t="str">
        <f>'[1]DATI 2017'!$M$780</f>
        <v>Acquisto manutenzione gestione di strumenti per l'accertamento del tasso alcolimetrico di conducenti di veicolo</v>
      </c>
      <c r="H163" s="24"/>
      <c r="I163" s="33">
        <f>'[1]DATI 2017'!$AB$780</f>
        <v>7.0137970000000008E-2</v>
      </c>
      <c r="J163" s="33"/>
      <c r="K163" s="26"/>
      <c r="L163" s="33"/>
      <c r="M163" s="33"/>
      <c r="N163" s="26"/>
      <c r="O163" s="26"/>
      <c r="P163" s="26"/>
      <c r="Q163" s="27"/>
    </row>
    <row r="164" spans="1:17" ht="42" hidden="1" customHeight="1" x14ac:dyDescent="0.25">
      <c r="A164" s="30"/>
      <c r="B164" s="30"/>
      <c r="C164" s="30"/>
      <c r="D164" s="30"/>
      <c r="E164" s="49"/>
      <c r="F164" s="41">
        <f>'[1]DATI 2017'!$L$776</f>
        <v>1383</v>
      </c>
      <c r="G164" s="23" t="str">
        <f>'[1]DATI 2017'!$M$776</f>
        <v>Contributo a favore delle province e delle città metropolitane per la viabilità e l'edilizia scolastica</v>
      </c>
      <c r="H164" s="24"/>
      <c r="I164" s="33"/>
      <c r="J164" s="33">
        <f>'[1]DATI 2017'!$AB$776</f>
        <v>463.42271088000001</v>
      </c>
      <c r="K164" s="26"/>
      <c r="L164" s="33"/>
      <c r="M164" s="33"/>
      <c r="N164" s="26"/>
      <c r="O164" s="26"/>
      <c r="P164" s="26"/>
      <c r="Q164" s="27"/>
    </row>
    <row r="165" spans="1:17" ht="42" hidden="1" customHeight="1" x14ac:dyDescent="0.25">
      <c r="A165" s="30"/>
      <c r="B165" s="30"/>
      <c r="C165" s="30"/>
      <c r="D165" s="30"/>
      <c r="E165" s="49"/>
      <c r="F165" s="41">
        <f>'[1]DATI 2017'!$K$766</f>
        <v>7255</v>
      </c>
      <c r="G165" s="23" t="str">
        <f>'[1]DATI 2017'!$M$766</f>
        <v>Assegnazioni alle provimce delle regioni a statuto ordinario per la manutenzione della rete viaria</v>
      </c>
      <c r="H165" s="24"/>
      <c r="I165" s="33"/>
      <c r="J165" s="33"/>
      <c r="K165" s="26"/>
      <c r="L165" s="33"/>
      <c r="M165" s="33">
        <f>'[1]DATI 2017'!$AB$766</f>
        <v>172.94098606999998</v>
      </c>
      <c r="N165" s="26"/>
      <c r="O165" s="26"/>
      <c r="P165" s="26"/>
      <c r="Q165" s="27"/>
    </row>
    <row r="166" spans="1:17" ht="42" hidden="1" customHeight="1" x14ac:dyDescent="0.25">
      <c r="A166" s="30"/>
      <c r="B166" s="30"/>
      <c r="C166" s="30"/>
      <c r="D166" s="30"/>
      <c r="E166" s="49"/>
      <c r="F166" s="41">
        <f>'[1]DATI 2017'!$L$783</f>
        <v>7456</v>
      </c>
      <c r="G166" s="23" t="str">
        <f>'[1]DATI 2017'!$M$783</f>
        <v>Acquisto impianti armamenti attrezzature ed automezzi</v>
      </c>
      <c r="H166" s="24"/>
      <c r="I166" s="33"/>
      <c r="J166" s="33"/>
      <c r="K166" s="26"/>
      <c r="L166" s="33"/>
      <c r="M166" s="33">
        <f>'[1]DATI 2017'!$AB$783</f>
        <v>111.97389204000001</v>
      </c>
      <c r="N166" s="26"/>
      <c r="O166" s="26"/>
      <c r="P166" s="26"/>
      <c r="Q166" s="27"/>
    </row>
    <row r="167" spans="1:17" ht="42" hidden="1" customHeight="1" x14ac:dyDescent="0.25">
      <c r="A167" s="30"/>
      <c r="B167" s="30"/>
      <c r="C167" s="30"/>
      <c r="D167" s="30"/>
      <c r="E167" s="49"/>
      <c r="F167" s="41">
        <f>'[1]DATI 2017'!$L$784</f>
        <v>7457</v>
      </c>
      <c r="G167" s="23" t="str">
        <f>'[1]DATI 2017'!$M$784</f>
        <v>Acquisto impianti armamenti attrezzature ed automezzi</v>
      </c>
      <c r="H167" s="24"/>
      <c r="I167" s="33"/>
      <c r="J167" s="33"/>
      <c r="K167" s="26"/>
      <c r="L167" s="33"/>
      <c r="M167" s="33">
        <f>'[1]DATI 2017'!$AB$784</f>
        <v>0.32527515999999995</v>
      </c>
      <c r="N167" s="26"/>
      <c r="O167" s="26"/>
      <c r="P167" s="26"/>
      <c r="Q167" s="27"/>
    </row>
    <row r="168" spans="1:17" ht="42" hidden="1" customHeight="1" x14ac:dyDescent="0.25">
      <c r="A168" s="30"/>
      <c r="B168" s="30"/>
      <c r="C168" s="30"/>
      <c r="D168" s="30"/>
      <c r="E168" s="49"/>
      <c r="F168" s="41">
        <f>'[1]DATI 2017'!$L$785</f>
        <v>1819</v>
      </c>
      <c r="G168" s="23" t="str">
        <f>'[1]DATI 2017'!$M$785</f>
        <v>Spese di trasporto di materiali di pronto intervento</v>
      </c>
      <c r="H168" s="24"/>
      <c r="I168" s="33">
        <f>'[1]DATI 2017'!$AB$785</f>
        <v>0.30454532000000001</v>
      </c>
      <c r="J168" s="33"/>
      <c r="K168" s="26"/>
      <c r="L168" s="33"/>
      <c r="M168" s="33"/>
      <c r="N168" s="26"/>
      <c r="O168" s="26"/>
      <c r="P168" s="26"/>
      <c r="Q168" s="27"/>
    </row>
    <row r="169" spans="1:17" ht="27.75" hidden="1" customHeight="1" x14ac:dyDescent="0.25">
      <c r="A169" s="30"/>
      <c r="B169" s="30"/>
      <c r="C169" s="30"/>
      <c r="D169" s="30"/>
      <c r="E169" s="41"/>
      <c r="F169" s="41">
        <f>'[1]DATI 2017'!$G$767</f>
        <v>2675</v>
      </c>
      <c r="G169" s="23" t="str">
        <f>'[1]DATI 2017'!$M$767</f>
        <v>Rimborso ai contravventori di somme indebitamente o irregolarmente versate per infrazioni alle norme sulla circolazione stradale….</v>
      </c>
      <c r="H169" s="24" t="str">
        <f>'[1]DATI 2017'!$V$767</f>
        <v>10.03</v>
      </c>
      <c r="I169" s="33">
        <f>'[1]DATI 2017'!$AB$767</f>
        <v>0.51645700000000005</v>
      </c>
      <c r="J169" s="33"/>
      <c r="K169" s="26"/>
      <c r="L169" s="33"/>
      <c r="M169" s="33"/>
      <c r="N169" s="26"/>
      <c r="O169" s="26"/>
      <c r="P169" s="26"/>
      <c r="Q169" s="27"/>
    </row>
    <row r="170" spans="1:17" s="13" customFormat="1" ht="19.5" customHeight="1" x14ac:dyDescent="0.25">
      <c r="A170" s="16"/>
      <c r="B170" s="16"/>
      <c r="C170" s="16"/>
      <c r="D170" s="16"/>
      <c r="E170" s="16"/>
      <c r="F170" s="16"/>
      <c r="G170" s="47" t="s">
        <v>28</v>
      </c>
      <c r="H170" s="48"/>
      <c r="I170" s="37">
        <f t="shared" ref="I170:Q170" si="7">SUM(I117+I145+I161)</f>
        <v>23.049969259999997</v>
      </c>
      <c r="J170" s="37">
        <f t="shared" si="7"/>
        <v>487.24217485000003</v>
      </c>
      <c r="K170" s="37">
        <f t="shared" si="7"/>
        <v>510.29214411000004</v>
      </c>
      <c r="L170" s="37">
        <f t="shared" si="7"/>
        <v>0</v>
      </c>
      <c r="M170" s="37">
        <f t="shared" si="7"/>
        <v>416.52888389999998</v>
      </c>
      <c r="N170" s="37">
        <f t="shared" si="7"/>
        <v>416.52888389999998</v>
      </c>
      <c r="O170" s="37">
        <v>23.05</v>
      </c>
      <c r="P170" s="37">
        <v>903.77099999999996</v>
      </c>
      <c r="Q170" s="37">
        <f t="shared" si="7"/>
        <v>926.82102800999996</v>
      </c>
    </row>
    <row r="171" spans="1:17" ht="30" customHeight="1" x14ac:dyDescent="0.25">
      <c r="A171" s="30"/>
      <c r="B171" s="30"/>
      <c r="C171" s="19" t="s">
        <v>29</v>
      </c>
      <c r="D171" s="19"/>
      <c r="E171" s="147" t="s">
        <v>9</v>
      </c>
      <c r="F171" s="172"/>
      <c r="H171" s="31"/>
      <c r="I171" s="50">
        <f>SUM(I172:I177)</f>
        <v>3.4424809500000002</v>
      </c>
      <c r="J171" s="69">
        <f>SUM(J172:J177)</f>
        <v>203.98874442000002</v>
      </c>
      <c r="K171" s="40">
        <f>SUM(I171+J171)</f>
        <v>207.43122537000002</v>
      </c>
      <c r="L171" s="69">
        <f>SUM(L172:L177)</f>
        <v>0</v>
      </c>
      <c r="M171" s="50">
        <f>SUM(M172:M177)</f>
        <v>32.592942710000003</v>
      </c>
      <c r="N171" s="40">
        <f>SUM(L171+M171)</f>
        <v>32.592942710000003</v>
      </c>
      <c r="O171" s="50">
        <v>3.4420000000000002</v>
      </c>
      <c r="P171" s="50">
        <v>236.58199999999999</v>
      </c>
      <c r="Q171" s="40">
        <f>SUM(K171+N171)</f>
        <v>240.02416808000004</v>
      </c>
    </row>
    <row r="172" spans="1:17" s="49" customFormat="1" ht="42" hidden="1" customHeight="1" x14ac:dyDescent="0.25">
      <c r="A172" s="23"/>
      <c r="B172" s="23"/>
      <c r="C172" s="32"/>
      <c r="D172" s="32"/>
      <c r="E172" s="21" t="s">
        <v>13</v>
      </c>
      <c r="F172" s="41">
        <f>'[1]DATI 2017'!$H$75</f>
        <v>1294</v>
      </c>
      <c r="G172" s="23" t="str">
        <f>'[1]DATI 2017'!$M$75</f>
        <v>Spese per il funzionamento del comitato centrale e dei comitati provinciali per l'Albo degli Autotrasportatori di cose per conto terzi, nonché per la tenuta e pubblicazione dell'Albo medesimo</v>
      </c>
      <c r="H172" s="24" t="str">
        <f>'[1]DATI 2017'!$V$75</f>
        <v>02.02</v>
      </c>
      <c r="I172" s="33">
        <f>'[1]DATI 2017'!$AB$75</f>
        <v>3.4333529500000002</v>
      </c>
      <c r="J172" s="33"/>
      <c r="K172" s="26"/>
      <c r="L172" s="33"/>
      <c r="M172" s="33"/>
      <c r="N172" s="26"/>
      <c r="O172" s="26"/>
      <c r="P172" s="26"/>
      <c r="Q172" s="27"/>
    </row>
    <row r="173" spans="1:17" s="49" customFormat="1" ht="15.75" hidden="1" x14ac:dyDescent="0.25">
      <c r="A173" s="23"/>
      <c r="B173" s="23"/>
      <c r="C173" s="32"/>
      <c r="D173" s="32"/>
      <c r="E173" s="65"/>
      <c r="F173" s="41">
        <f>'[1]DATI 2017'!$H$202</f>
        <v>1329</v>
      </c>
      <c r="G173" s="23" t="str">
        <f>'[1]DATI 2017'!$M$202</f>
        <v>Somme assegnate alla consulta dell'autotrasporto</v>
      </c>
      <c r="H173" s="24"/>
      <c r="I173" s="33">
        <f>'[1]DATI 2017'!$AB$202</f>
        <v>9.1280000000000007E-3</v>
      </c>
      <c r="J173" s="33"/>
      <c r="K173" s="26"/>
      <c r="L173" s="33"/>
      <c r="M173" s="33"/>
      <c r="N173" s="26"/>
      <c r="O173" s="26"/>
      <c r="P173" s="26"/>
      <c r="Q173" s="27"/>
    </row>
    <row r="174" spans="1:17" s="49" customFormat="1" ht="24.75" hidden="1" customHeight="1" x14ac:dyDescent="0.25">
      <c r="A174" s="23"/>
      <c r="B174" s="23"/>
      <c r="C174" s="32"/>
      <c r="D174" s="32"/>
      <c r="E174" s="65"/>
      <c r="F174" s="41">
        <f>'[1]DATI 2017'!$J$419</f>
        <v>0</v>
      </c>
      <c r="G174" s="23" t="str">
        <f>'[1]DATI 2017'!$M$419</f>
        <v>Rimborsi agli autotrasportatori sulle quote versate per l'iscrizione all'Albo e per errati versamenti</v>
      </c>
      <c r="H174" s="24"/>
      <c r="I174" s="33"/>
      <c r="J174" s="33">
        <f>'[1]DATI 2017'!$AB$419</f>
        <v>4.5723999999999999E-3</v>
      </c>
      <c r="K174" s="26"/>
      <c r="L174" s="33"/>
      <c r="M174" s="33"/>
      <c r="N174" s="26"/>
      <c r="O174" s="26"/>
      <c r="P174" s="26"/>
      <c r="Q174" s="27"/>
    </row>
    <row r="175" spans="1:17" s="49" customFormat="1" ht="42" hidden="1" customHeight="1" x14ac:dyDescent="0.25">
      <c r="A175" s="23"/>
      <c r="B175" s="23"/>
      <c r="C175" s="32"/>
      <c r="D175" s="32"/>
      <c r="E175" s="65"/>
      <c r="F175" s="41" t="e">
        <f>'[1]DATI 2017'!#REF!</f>
        <v>#REF!</v>
      </c>
      <c r="G175" s="23" t="str">
        <f>'[1]DATI 2017'!$M$86</f>
        <v xml:space="preserve">Somma assegnata al Comitato centrale per l'albo degli autotrasportatori </v>
      </c>
      <c r="H175" s="24" t="str">
        <f>'[1]DATI 2017'!$V$86</f>
        <v>06.01</v>
      </c>
      <c r="I175" s="33"/>
      <c r="J175" s="33">
        <f>'[1]DATI 2017'!$AB$86</f>
        <v>203.98417202000002</v>
      </c>
      <c r="K175" s="26"/>
      <c r="L175" s="33"/>
      <c r="M175" s="33"/>
      <c r="N175" s="26"/>
      <c r="O175" s="26"/>
      <c r="P175" s="26"/>
      <c r="Q175" s="27"/>
    </row>
    <row r="176" spans="1:17" s="49" customFormat="1" ht="42" hidden="1" customHeight="1" x14ac:dyDescent="0.25">
      <c r="A176" s="23"/>
      <c r="B176" s="23"/>
      <c r="C176" s="32"/>
      <c r="D176" s="32"/>
      <c r="E176" s="65"/>
      <c r="F176" s="41">
        <f>'[1]DATI 2017'!$J$88</f>
        <v>0</v>
      </c>
      <c r="G176" s="23" t="str">
        <f>'[1]DATI 2017'!$M$88</f>
        <v>Fondo per gli interventi in favore dell' autotrasporto</v>
      </c>
      <c r="H176" s="24"/>
      <c r="I176" s="33"/>
      <c r="J176" s="33">
        <f>'[1]DATI 2017'!$AB$88</f>
        <v>0</v>
      </c>
      <c r="K176" s="26"/>
      <c r="L176" s="33"/>
      <c r="M176" s="33"/>
      <c r="N176" s="26"/>
      <c r="O176" s="26"/>
      <c r="P176" s="26"/>
      <c r="Q176" s="27"/>
    </row>
    <row r="177" spans="1:17" s="49" customFormat="1" ht="22.5" hidden="1" x14ac:dyDescent="0.25">
      <c r="A177" s="23"/>
      <c r="B177" s="23"/>
      <c r="C177" s="32"/>
      <c r="D177" s="32"/>
      <c r="E177" s="65"/>
      <c r="F177" s="41" t="s">
        <v>30</v>
      </c>
      <c r="G177" s="23" t="s">
        <v>31</v>
      </c>
      <c r="H177" s="24"/>
      <c r="I177" s="33"/>
      <c r="J177" s="33"/>
      <c r="K177" s="26"/>
      <c r="L177" s="33"/>
      <c r="M177" s="33">
        <f>'[1]DATI 2017'!$AA$741</f>
        <v>32.592942710000003</v>
      </c>
      <c r="N177" s="27"/>
      <c r="O177" s="27"/>
      <c r="P177" s="27"/>
      <c r="Q177" s="27"/>
    </row>
    <row r="178" spans="1:17" ht="9.9499999999999993" hidden="1" customHeight="1" x14ac:dyDescent="0.25">
      <c r="A178" s="30"/>
      <c r="B178" s="30"/>
      <c r="C178" s="19"/>
      <c r="D178" s="19"/>
      <c r="E178" s="66"/>
      <c r="H178" s="31"/>
      <c r="I178" s="50"/>
      <c r="J178" s="50"/>
      <c r="K178" s="40"/>
      <c r="L178" s="50"/>
      <c r="M178" s="50"/>
      <c r="N178" s="40"/>
      <c r="O178" s="40"/>
      <c r="P178" s="40"/>
      <c r="Q178" s="40"/>
    </row>
    <row r="179" spans="1:17" ht="30" hidden="1" customHeight="1" x14ac:dyDescent="0.25">
      <c r="A179" s="30"/>
      <c r="B179" s="30"/>
      <c r="C179" s="19"/>
      <c r="D179" s="19"/>
      <c r="E179" s="176"/>
      <c r="F179" s="172"/>
      <c r="H179" s="31"/>
      <c r="I179" s="50"/>
      <c r="J179" s="50"/>
      <c r="K179" s="40"/>
      <c r="L179" s="50"/>
      <c r="M179" s="50"/>
      <c r="N179" s="40"/>
      <c r="O179" s="40"/>
      <c r="P179" s="40"/>
      <c r="Q179" s="40"/>
    </row>
    <row r="180" spans="1:17" s="49" customFormat="1" ht="36.75" hidden="1" customHeight="1" x14ac:dyDescent="0.25">
      <c r="A180" s="23"/>
      <c r="B180" s="23"/>
      <c r="C180" s="32"/>
      <c r="D180" s="32"/>
      <c r="F180" s="67"/>
      <c r="G180" s="23"/>
      <c r="H180" s="24">
        <f>'[1]DATI 2017'!$V$937</f>
        <v>0</v>
      </c>
      <c r="I180" s="33"/>
      <c r="J180" s="33"/>
      <c r="K180" s="27"/>
      <c r="L180" s="33"/>
      <c r="M180" s="33"/>
      <c r="N180" s="26"/>
      <c r="O180" s="26"/>
      <c r="P180" s="26"/>
      <c r="Q180" s="27"/>
    </row>
    <row r="181" spans="1:17" ht="9.9499999999999993" hidden="1" customHeight="1" x14ac:dyDescent="0.25">
      <c r="A181" s="30"/>
      <c r="B181" s="30"/>
      <c r="C181" s="19"/>
      <c r="D181" s="19"/>
      <c r="H181" s="31"/>
      <c r="I181" s="50"/>
      <c r="J181" s="50"/>
      <c r="K181" s="40"/>
      <c r="L181" s="50"/>
      <c r="M181" s="50"/>
      <c r="N181" s="20">
        <f>SUM(L181:M181)</f>
        <v>0</v>
      </c>
      <c r="O181" s="20"/>
      <c r="P181" s="20"/>
      <c r="Q181" s="20"/>
    </row>
    <row r="182" spans="1:17" s="13" customFormat="1" ht="30" customHeight="1" x14ac:dyDescent="0.25">
      <c r="A182" s="16"/>
      <c r="B182" s="16"/>
      <c r="C182" s="3"/>
      <c r="D182" s="3"/>
      <c r="E182" s="147" t="s">
        <v>10</v>
      </c>
      <c r="F182" s="171"/>
      <c r="G182" s="16"/>
      <c r="H182" s="48"/>
      <c r="I182" s="69">
        <f>SUM(I183:I188)</f>
        <v>0</v>
      </c>
      <c r="J182" s="50">
        <f>SUM(J183:J188)</f>
        <v>1284.2638045699998</v>
      </c>
      <c r="K182" s="40">
        <f>SUM(I182+J182)</f>
        <v>1284.2638045699998</v>
      </c>
      <c r="L182" s="20">
        <f>SUM(L183:L188)</f>
        <v>0</v>
      </c>
      <c r="M182" s="20">
        <f>SUM(M183:M188)</f>
        <v>0</v>
      </c>
      <c r="N182" s="20">
        <f>SUM(L182+M182)</f>
        <v>0</v>
      </c>
      <c r="O182" s="69">
        <f>SUM(O183:O185)</f>
        <v>0</v>
      </c>
      <c r="P182" s="50">
        <f>SUM(M182,J182)</f>
        <v>1284.2638045699998</v>
      </c>
      <c r="Q182" s="40">
        <f>SUM(N182,K182)</f>
        <v>1284.2638045699998</v>
      </c>
    </row>
    <row r="183" spans="1:17" ht="42" hidden="1" customHeight="1" x14ac:dyDescent="0.25">
      <c r="A183" s="30"/>
      <c r="B183" s="30"/>
      <c r="C183" s="19"/>
      <c r="D183" s="19"/>
      <c r="E183" s="21" t="s">
        <v>32</v>
      </c>
      <c r="F183" s="41">
        <f>'[1]DATI 2017'!$H$838</f>
        <v>3820</v>
      </c>
      <c r="G183" s="23" t="str">
        <f>'[1]DATI 2017'!$M$838</f>
        <v>Restituzione anche mediante compensazione in sede dei versamenti unitari, degli oneri gravanti sugli autotrasportatori di merci per effetto degli incrementi di accisa sul gasolio per autotrazione</v>
      </c>
      <c r="H183" s="24" t="str">
        <f>'[1]DATI 2017'!$V$838</f>
        <v>06.01</v>
      </c>
      <c r="I183" s="33"/>
      <c r="J183" s="33">
        <f>'[1]DATI 2017'!$AB$838</f>
        <v>1284.2638045699998</v>
      </c>
      <c r="K183" s="27"/>
      <c r="L183" s="33"/>
      <c r="M183" s="33"/>
      <c r="N183" s="27"/>
      <c r="O183" s="27"/>
      <c r="P183" s="27"/>
      <c r="Q183" s="27"/>
    </row>
    <row r="184" spans="1:17" ht="42" hidden="1" customHeight="1" x14ac:dyDescent="0.25">
      <c r="A184" s="30"/>
      <c r="B184" s="30"/>
      <c r="C184" s="19"/>
      <c r="D184" s="19"/>
      <c r="E184" s="21"/>
      <c r="F184" s="41">
        <f>'[1]DATI 2017'!$J$839</f>
        <v>0</v>
      </c>
      <c r="G184" s="23" t="str">
        <f>'[1]DATI 2017'!$M$839</f>
        <v>Somme da versare a compensazione del minor gettito derivante dalla deduzione di spese sostenute dalle imprese di autotrasporto per conto terzi</v>
      </c>
      <c r="H184" s="24"/>
      <c r="I184" s="33"/>
      <c r="J184" s="20">
        <f>'[1]DATI 2017'!$AB$839</f>
        <v>0</v>
      </c>
      <c r="K184" s="27"/>
      <c r="L184" s="33"/>
      <c r="M184" s="33"/>
      <c r="N184" s="27"/>
      <c r="O184" s="27"/>
      <c r="P184" s="27"/>
      <c r="Q184" s="27"/>
    </row>
    <row r="185" spans="1:17" ht="42" hidden="1" customHeight="1" x14ac:dyDescent="0.25">
      <c r="A185" s="30"/>
      <c r="B185" s="30"/>
      <c r="C185" s="19"/>
      <c r="D185" s="19"/>
      <c r="E185" s="21"/>
      <c r="F185" s="41" t="e">
        <f>'[1]DATI 2017'!#REF!</f>
        <v>#REF!</v>
      </c>
      <c r="G185" s="23" t="str">
        <f>'[1]DATI 2017'!$M$814</f>
        <v xml:space="preserve">Somma da versare all'entrata del bilancio per i crediti d'imposta destinati al settore dell'autotrasporto </v>
      </c>
      <c r="H185" s="24"/>
      <c r="I185" s="33"/>
      <c r="J185" s="33"/>
      <c r="K185" s="27"/>
      <c r="L185" s="33"/>
      <c r="M185" s="20">
        <f>'[1]DATI 2017'!$AB$814</f>
        <v>0</v>
      </c>
      <c r="N185" s="27"/>
      <c r="O185" s="27"/>
      <c r="P185" s="27"/>
      <c r="Q185" s="27"/>
    </row>
    <row r="186" spans="1:17" ht="42" hidden="1" customHeight="1" x14ac:dyDescent="0.25">
      <c r="A186" s="30"/>
      <c r="B186" s="30"/>
      <c r="C186" s="19"/>
      <c r="D186" s="19"/>
      <c r="E186" s="21"/>
      <c r="F186" s="41">
        <f>'[1]DATI 2017'!$J$828</f>
        <v>0</v>
      </c>
      <c r="G186" s="23" t="str">
        <f>'[1]DATI 2017'!$M$828</f>
        <v xml:space="preserve">Rimborsi alle regioni del minor gettito irap connesso all'esclusione della base imponibile dei crediti d'imposta agli autotrasportatori per l'accisa su gasolio </v>
      </c>
      <c r="H186" s="24"/>
      <c r="I186" s="33"/>
      <c r="J186" s="20">
        <f>'[1]DATI 2017'!$AB$828</f>
        <v>0</v>
      </c>
      <c r="K186" s="27"/>
      <c r="L186" s="33"/>
      <c r="M186" s="33"/>
      <c r="N186" s="27"/>
      <c r="O186" s="27"/>
      <c r="P186" s="27"/>
      <c r="Q186" s="27"/>
    </row>
    <row r="187" spans="1:17" ht="42" hidden="1" customHeight="1" x14ac:dyDescent="0.25">
      <c r="A187" s="30"/>
      <c r="B187" s="30"/>
      <c r="C187" s="19"/>
      <c r="D187" s="19"/>
      <c r="E187" s="21"/>
      <c r="F187" s="41">
        <f>'[1]DATI 2017'!$G$831</f>
        <v>7792</v>
      </c>
      <c r="G187" s="23" t="str">
        <f>'[1]DATI 2017'!$M$831</f>
        <v xml:space="preserve">Somma da riversare all'entrata del bilancio dello Stato per i crediti di imposta fruiti dalle imprese costruttrici o importatrici e dai venditori per il rinnovo del parco autocarri circolante </v>
      </c>
      <c r="H187" s="24"/>
      <c r="I187" s="33"/>
      <c r="J187" s="33"/>
      <c r="K187" s="27"/>
      <c r="L187" s="33"/>
      <c r="M187" s="20">
        <f>'[1]DATI 2017'!$AB$831</f>
        <v>0</v>
      </c>
      <c r="N187" s="27"/>
      <c r="O187" s="27"/>
      <c r="P187" s="27"/>
      <c r="Q187" s="27"/>
    </row>
    <row r="188" spans="1:17" ht="42" hidden="1" customHeight="1" x14ac:dyDescent="0.25">
      <c r="A188" s="30"/>
      <c r="B188" s="30"/>
      <c r="C188" s="19"/>
      <c r="D188" s="19"/>
      <c r="E188" s="21"/>
      <c r="F188" s="41" t="e">
        <f>'[1]DATI 2017'!#REF!</f>
        <v>#REF!</v>
      </c>
      <c r="G188" s="23" t="str">
        <f>'[1]DATI 2017'!$M$850</f>
        <v>Restituzione mediante compensazione delle somme versate nel periodo d'imposta 2005 a titolo di contributo al servizio sanitario nazionale sui premi di assicurazione per la responsabilità civile per i danni derivanti dalla circolazione dei veicoli a motore adibiti a trasporto merci</v>
      </c>
      <c r="H188" s="24"/>
      <c r="I188" s="33"/>
      <c r="J188" s="20">
        <f>'[1]DATI 2017'!$AB$850</f>
        <v>0</v>
      </c>
      <c r="K188" s="27"/>
      <c r="L188" s="33"/>
      <c r="M188" s="33"/>
      <c r="N188" s="27"/>
      <c r="O188" s="27"/>
      <c r="P188" s="27"/>
      <c r="Q188" s="27"/>
    </row>
    <row r="189" spans="1:17" ht="19.5" customHeight="1" x14ac:dyDescent="0.25">
      <c r="A189" s="30"/>
      <c r="B189" s="30"/>
      <c r="C189" s="30"/>
      <c r="D189" s="30"/>
      <c r="G189" s="47" t="s">
        <v>33</v>
      </c>
      <c r="H189" s="31"/>
      <c r="I189" s="37">
        <f t="shared" ref="I189:Q189" si="8">SUM(I171+I182)</f>
        <v>3.4424809500000002</v>
      </c>
      <c r="J189" s="37">
        <f t="shared" si="8"/>
        <v>1488.2525489899999</v>
      </c>
      <c r="K189" s="37">
        <f t="shared" si="8"/>
        <v>1491.6950299399998</v>
      </c>
      <c r="L189" s="37">
        <f t="shared" si="8"/>
        <v>0</v>
      </c>
      <c r="M189" s="37">
        <f t="shared" si="8"/>
        <v>32.592942710000003</v>
      </c>
      <c r="N189" s="37">
        <f t="shared" si="8"/>
        <v>32.592942710000003</v>
      </c>
      <c r="O189" s="37">
        <f t="shared" si="8"/>
        <v>3.4420000000000002</v>
      </c>
      <c r="P189" s="37">
        <v>1520.845</v>
      </c>
      <c r="Q189" s="37">
        <f t="shared" si="8"/>
        <v>1524.2879726499998</v>
      </c>
    </row>
    <row r="190" spans="1:17" ht="33.75" x14ac:dyDescent="0.25">
      <c r="A190" s="30"/>
      <c r="B190" s="30"/>
      <c r="C190" s="19" t="s">
        <v>34</v>
      </c>
      <c r="D190" s="19"/>
      <c r="E190" s="147" t="s">
        <v>10</v>
      </c>
      <c r="F190" s="171"/>
      <c r="H190" s="31"/>
      <c r="I190" s="69">
        <f>$I$191</f>
        <v>0</v>
      </c>
      <c r="J190" s="50">
        <f>$J$191</f>
        <v>9.7750000000000004</v>
      </c>
      <c r="K190" s="40">
        <f>SUM(I190+J190)</f>
        <v>9.7750000000000004</v>
      </c>
      <c r="L190" s="69">
        <f>$L$191</f>
        <v>0</v>
      </c>
      <c r="M190" s="69">
        <f>$M$191</f>
        <v>0</v>
      </c>
      <c r="N190" s="20">
        <f>SUM(L190+M190)</f>
        <v>0</v>
      </c>
      <c r="O190" s="69">
        <f>$I$191</f>
        <v>0</v>
      </c>
      <c r="P190" s="50">
        <f>SUM(M190,J190)</f>
        <v>9.7750000000000004</v>
      </c>
      <c r="Q190" s="40">
        <f>SUM(N190,K190)</f>
        <v>9.7750000000000004</v>
      </c>
    </row>
    <row r="191" spans="1:17" ht="42" hidden="1" customHeight="1" x14ac:dyDescent="0.25">
      <c r="A191" s="30"/>
      <c r="B191" s="30"/>
      <c r="C191" s="19"/>
      <c r="D191" s="19"/>
      <c r="E191" s="21" t="s">
        <v>32</v>
      </c>
      <c r="F191" s="41">
        <f>'[1]DATI 2017'!$H$851</f>
        <v>3862</v>
      </c>
      <c r="G191" s="23" t="str">
        <f>'[1]DATI 2017'!$M$851</f>
        <v>Somma da riversare all'entrata del bilancio dello Stato per i crediti di imposta fruiti dalle imprese costruttrici o importatrici di autoveicoli nuovi in relazione ai contributi previsti come incentivi per la rottamazione</v>
      </c>
      <c r="H191" s="24" t="str">
        <f>'[1]DATI 2017'!$V$851</f>
        <v>06.01</v>
      </c>
      <c r="I191" s="33"/>
      <c r="J191" s="33">
        <f>'[1]DATI 2017'!$AB$851</f>
        <v>9.7750000000000004</v>
      </c>
      <c r="K191" s="27"/>
      <c r="L191" s="33"/>
      <c r="M191" s="33"/>
      <c r="N191" s="27"/>
      <c r="O191" s="27"/>
      <c r="P191" s="27"/>
      <c r="Q191" s="27"/>
    </row>
    <row r="192" spans="1:17" ht="19.5" customHeight="1" x14ac:dyDescent="0.25">
      <c r="A192" s="30"/>
      <c r="B192" s="30"/>
      <c r="C192" s="30"/>
      <c r="D192" s="30"/>
      <c r="G192" s="47" t="s">
        <v>35</v>
      </c>
      <c r="H192" s="31"/>
      <c r="I192" s="37">
        <f>$I$190</f>
        <v>0</v>
      </c>
      <c r="J192" s="37">
        <f>$J$190</f>
        <v>9.7750000000000004</v>
      </c>
      <c r="K192" s="37">
        <f>$K$190</f>
        <v>9.7750000000000004</v>
      </c>
      <c r="L192" s="37">
        <f>$L$190</f>
        <v>0</v>
      </c>
      <c r="M192" s="37">
        <f>$M$190</f>
        <v>0</v>
      </c>
      <c r="N192" s="37">
        <f>$N$190</f>
        <v>0</v>
      </c>
      <c r="O192" s="105">
        <f>$I$191</f>
        <v>0</v>
      </c>
      <c r="P192" s="37">
        <f>$Q$190</f>
        <v>9.7750000000000004</v>
      </c>
      <c r="Q192" s="37">
        <f>$Q$190</f>
        <v>9.7750000000000004</v>
      </c>
    </row>
    <row r="193" spans="1:17" ht="30" customHeight="1" x14ac:dyDescent="0.25">
      <c r="A193" s="30"/>
      <c r="B193" s="30"/>
      <c r="C193" s="19" t="s">
        <v>36</v>
      </c>
      <c r="D193" s="19"/>
      <c r="E193" s="147" t="s">
        <v>9</v>
      </c>
      <c r="F193" s="148"/>
      <c r="H193" s="31"/>
      <c r="I193" s="69">
        <f>SUM(I194:I204)</f>
        <v>6.0733230000000006E-2</v>
      </c>
      <c r="J193" s="50">
        <f>SUM(J194:J204)</f>
        <v>4831.5038906099999</v>
      </c>
      <c r="K193" s="40">
        <f>SUM(I193+J193)</f>
        <v>4831.5646238399995</v>
      </c>
      <c r="L193" s="69">
        <f>SUM(L194:L204)</f>
        <v>0</v>
      </c>
      <c r="M193" s="50">
        <f>SUM(M194:M204)</f>
        <v>9.8461206700000012</v>
      </c>
      <c r="N193" s="40">
        <f>SUM(L193+M193)</f>
        <v>9.8461206700000012</v>
      </c>
      <c r="O193" s="50">
        <v>6.0999999999999999E-2</v>
      </c>
      <c r="P193" s="50">
        <v>4841.3500000000004</v>
      </c>
      <c r="Q193" s="40">
        <f>SUM(K193+N193)</f>
        <v>4841.4107445099999</v>
      </c>
    </row>
    <row r="194" spans="1:17" ht="42" hidden="1" customHeight="1" x14ac:dyDescent="0.25">
      <c r="A194" s="30"/>
      <c r="B194" s="30"/>
      <c r="C194" s="19"/>
      <c r="D194" s="19"/>
      <c r="E194" s="21" t="s">
        <v>13</v>
      </c>
      <c r="F194" s="41" t="e">
        <f>'[1]DATI 2017'!#REF!</f>
        <v>#REF!</v>
      </c>
      <c r="G194" s="23" t="str">
        <f>'[1]DATI 2017'!$M$93</f>
        <v>Concorso dello Stato alla copertura dei disavanzi di esercizio delle aziende esercenti servizi di trasporto pubblico locale di competenza delle Regioni a statuto ordinario</v>
      </c>
      <c r="H194" s="24" t="str">
        <f>'[1]DATI 2017'!$V$93</f>
        <v>04.02</v>
      </c>
      <c r="I194" s="33"/>
      <c r="J194" s="20">
        <f>'[1]DATI 2017'!$AB$93</f>
        <v>0</v>
      </c>
      <c r="K194" s="27"/>
      <c r="L194" s="33"/>
      <c r="M194" s="33"/>
      <c r="N194" s="27"/>
      <c r="O194" s="27"/>
      <c r="P194" s="27"/>
      <c r="Q194" s="27"/>
    </row>
    <row r="195" spans="1:17" ht="42" hidden="1" customHeight="1" x14ac:dyDescent="0.25">
      <c r="A195" s="30"/>
      <c r="B195" s="30"/>
      <c r="C195" s="19"/>
      <c r="D195" s="19"/>
      <c r="E195" s="21"/>
      <c r="F195" s="41">
        <f>'[1]DATI 2017'!$H$122</f>
        <v>7254</v>
      </c>
      <c r="G195" s="23" t="str">
        <f>'[1]DATI 2017'!$M$122</f>
        <v>Fondo per la promozione e il sostegno allo sviluppo del trasporto pubblico locale</v>
      </c>
      <c r="H195" s="24"/>
      <c r="I195" s="33"/>
      <c r="J195" s="33"/>
      <c r="K195" s="27"/>
      <c r="L195" s="33"/>
      <c r="M195" s="33">
        <f>'[1]DATI 2017'!$AB$122</f>
        <v>1.22632984</v>
      </c>
      <c r="N195" s="27"/>
      <c r="O195" s="27"/>
      <c r="P195" s="27"/>
      <c r="Q195" s="27"/>
    </row>
    <row r="196" spans="1:17" ht="42" hidden="1" customHeight="1" x14ac:dyDescent="0.25">
      <c r="A196" s="30"/>
      <c r="B196" s="30"/>
      <c r="C196" s="19"/>
      <c r="D196" s="19"/>
      <c r="E196" s="21"/>
      <c r="F196" s="41">
        <f>'[1]DATI 2017'!$H$201</f>
        <v>1229</v>
      </c>
      <c r="G196" s="23" t="str">
        <f>'[1]DATI 2017'!$M$201</f>
        <v>Spese per l'attività di studio e controllo dei servizi automobilistici di linea di competenza statale</v>
      </c>
      <c r="H196" s="24"/>
      <c r="I196" s="33">
        <f>'[1]DATI 2017'!$AB$201</f>
        <v>6.0733230000000006E-2</v>
      </c>
      <c r="J196" s="33"/>
      <c r="K196" s="27"/>
      <c r="L196" s="33"/>
      <c r="M196" s="33"/>
      <c r="N196" s="27"/>
      <c r="O196" s="27"/>
      <c r="P196" s="27"/>
      <c r="Q196" s="27"/>
    </row>
    <row r="197" spans="1:17" ht="42" hidden="1" customHeight="1" x14ac:dyDescent="0.25">
      <c r="A197" s="30"/>
      <c r="B197" s="30"/>
      <c r="C197" s="19"/>
      <c r="D197" s="19"/>
      <c r="E197" s="21"/>
      <c r="F197" s="41" t="e">
        <f>'[1]DATI 2017'!#REF!</f>
        <v>#REF!</v>
      </c>
      <c r="G197" s="23" t="str">
        <f>'[1]DATI 2017'!$M$57</f>
        <v xml:space="preserve">Annualità quindicennali al comune di Genova per interventi infrastrutturali per il trasporto pubblico delle persone per restauro anche di beni di valore storico artistico </v>
      </c>
      <c r="H197" s="24"/>
      <c r="I197" s="33"/>
      <c r="J197" s="33"/>
      <c r="K197" s="27"/>
      <c r="L197" s="33"/>
      <c r="M197" s="33">
        <f>'[1]DATI 2017'!$AB$57</f>
        <v>1.5</v>
      </c>
      <c r="N197" s="27"/>
      <c r="O197" s="27"/>
      <c r="P197" s="27"/>
      <c r="Q197" s="27"/>
    </row>
    <row r="198" spans="1:17" ht="42" hidden="1" customHeight="1" x14ac:dyDescent="0.25">
      <c r="A198" s="30"/>
      <c r="B198" s="30"/>
      <c r="C198" s="19"/>
      <c r="D198" s="19"/>
      <c r="E198" s="21"/>
      <c r="F198" s="41">
        <f>'[1]DATI 2017'!$H$126</f>
        <v>0</v>
      </c>
      <c r="G198" s="23" t="str">
        <f>'[1]DATI 2017'!$M$126</f>
        <v>Contributo alle Imprese di trasporto pubblico di competenza statale per l'acquisto di nuovi autobus euro 4 ed euro 5</v>
      </c>
      <c r="H198" s="24"/>
      <c r="I198" s="33"/>
      <c r="J198" s="33"/>
      <c r="K198" s="27"/>
      <c r="L198" s="33"/>
      <c r="M198" s="20">
        <f>'[1]DATI 2017'!$AB$126</f>
        <v>0</v>
      </c>
      <c r="N198" s="27"/>
      <c r="O198" s="27"/>
      <c r="P198" s="27"/>
      <c r="Q198" s="27"/>
    </row>
    <row r="199" spans="1:17" ht="42" hidden="1" customHeight="1" x14ac:dyDescent="0.25">
      <c r="A199" s="30"/>
      <c r="B199" s="30"/>
      <c r="C199" s="19"/>
      <c r="D199" s="19"/>
      <c r="E199" s="21"/>
      <c r="F199" s="41">
        <f>'[1]DATI 2017'!$G$120</f>
        <v>7252</v>
      </c>
      <c r="G199" s="23" t="str">
        <f>'[1]DATI 2017'!$M$120</f>
        <v>Fondo per il finanziamento di interventi volti ad elevare il livelllo di sicurezza nei trasporti pubblici locali ed il loro sviluppo</v>
      </c>
      <c r="H199" s="24"/>
      <c r="I199" s="33"/>
      <c r="J199" s="33"/>
      <c r="K199" s="27"/>
      <c r="L199" s="33"/>
      <c r="M199" s="33">
        <f>'[1]DATI 2017'!$AB$120</f>
        <v>1.5745515000000001</v>
      </c>
      <c r="N199" s="27"/>
      <c r="O199" s="27"/>
      <c r="P199" s="27"/>
      <c r="Q199" s="27"/>
    </row>
    <row r="200" spans="1:17" ht="42" hidden="1" customHeight="1" x14ac:dyDescent="0.25">
      <c r="A200" s="30"/>
      <c r="B200" s="30"/>
      <c r="C200" s="19"/>
      <c r="D200" s="19"/>
      <c r="E200" s="21"/>
      <c r="F200" s="41">
        <f>'[1]DATI 2017'!$G$119</f>
        <v>7251</v>
      </c>
      <c r="G200" s="23" t="str">
        <f>'[1]DATI 2017'!$M$119</f>
        <v xml:space="preserve">Fondo per l'acquisto dei veicoli adibiti al miglioramento dei servizi offerti per il trasporto pubblico locale </v>
      </c>
      <c r="H200" s="24"/>
      <c r="I200" s="33"/>
      <c r="J200" s="33"/>
      <c r="K200" s="27"/>
      <c r="L200" s="33"/>
      <c r="M200" s="20">
        <f>'[1]DATI 2017'!$AB$119</f>
        <v>0</v>
      </c>
      <c r="N200" s="27"/>
      <c r="O200" s="27"/>
      <c r="P200" s="27"/>
      <c r="Q200" s="27"/>
    </row>
    <row r="201" spans="1:17" ht="42" hidden="1" customHeight="1" x14ac:dyDescent="0.25">
      <c r="A201" s="30"/>
      <c r="B201" s="30"/>
      <c r="C201" s="30"/>
      <c r="D201" s="30"/>
      <c r="E201" s="23"/>
      <c r="F201" s="41">
        <f>'[1]DATI 2017'!$L$95</f>
        <v>1314</v>
      </c>
      <c r="G201" s="23" t="str">
        <f>'[1]DATI 2017'!$M$95</f>
        <v>Somme relative al finanziamento del rinnovo contrattuale del settore trasporto pubblico locale</v>
      </c>
      <c r="H201" s="24"/>
      <c r="I201" s="33"/>
      <c r="J201" s="33">
        <f>'[1]DATI 2017'!$AB$95</f>
        <v>43.075424659999996</v>
      </c>
      <c r="K201" s="27"/>
      <c r="L201" s="33"/>
      <c r="M201" s="33"/>
      <c r="N201" s="26"/>
      <c r="O201" s="26"/>
      <c r="P201" s="26"/>
      <c r="Q201" s="27"/>
    </row>
    <row r="202" spans="1:17" ht="42" hidden="1" customHeight="1" x14ac:dyDescent="0.25">
      <c r="A202" s="30"/>
      <c r="B202" s="30"/>
      <c r="C202" s="30"/>
      <c r="D202" s="30"/>
      <c r="E202" s="23"/>
      <c r="F202" s="41">
        <f>'[1]DATI 2017'!$J$96</f>
        <v>1315</v>
      </c>
      <c r="G202" s="23" t="str">
        <f>'[1]DATI 2017'!$M$96</f>
        <v>Fondo per il finanziamento del trasporto pubblico locale, anche ferroviario, nelle Regioni a statuto ordinario</v>
      </c>
      <c r="H202" s="24"/>
      <c r="I202" s="33"/>
      <c r="J202" s="33">
        <f>'[1]DATI 2017'!$AB$96</f>
        <v>4788.4284659499999</v>
      </c>
      <c r="K202" s="27"/>
      <c r="L202" s="33"/>
      <c r="M202" s="33"/>
      <c r="N202" s="26"/>
      <c r="O202" s="26"/>
      <c r="P202" s="26"/>
      <c r="Q202" s="27"/>
    </row>
    <row r="203" spans="1:17" ht="27.75" hidden="1" customHeight="1" x14ac:dyDescent="0.25">
      <c r="A203" s="30"/>
      <c r="B203" s="30"/>
      <c r="C203" s="30"/>
      <c r="D203" s="30"/>
      <c r="E203" s="23"/>
      <c r="F203" s="41">
        <f>'[1]DATI 2017'!$H$125</f>
        <v>7241</v>
      </c>
      <c r="G203" s="23" t="str">
        <f>'[1]DATI 2017'!$M$125</f>
        <v>Contributi per l'acquisto e la sostituzione di autobus, nonché per l'acquisto di altri mezzi di trasporto pubblico di persone</v>
      </c>
      <c r="H203" s="24" t="str">
        <f>'[1]DATI 2017'!$V$125</f>
        <v>22.02</v>
      </c>
      <c r="I203" s="33"/>
      <c r="J203" s="33"/>
      <c r="K203" s="27"/>
      <c r="L203" s="33"/>
      <c r="M203" s="33">
        <f>'[1]DATI 2017'!$AB$125</f>
        <v>5.5452393300000002</v>
      </c>
      <c r="N203" s="27"/>
      <c r="O203" s="27"/>
      <c r="P203" s="27"/>
      <c r="Q203" s="27"/>
    </row>
    <row r="204" spans="1:17" ht="27.75" hidden="1" customHeight="1" x14ac:dyDescent="0.25">
      <c r="A204" s="30"/>
      <c r="B204" s="30"/>
      <c r="C204" s="30"/>
      <c r="D204" s="30"/>
      <c r="E204" s="23"/>
      <c r="F204" s="41" t="e">
        <f>'[1]DATI 2017'!#REF!</f>
        <v>#REF!</v>
      </c>
      <c r="G204" s="23" t="str">
        <f>'[1]DATI 2017'!$M$70</f>
        <v>Rimborso all'INPS delle minori entrate derivanti dalla riduzione delle aliquote contributive a carico dei dipendenti delle aziende esercenti pubblici servizi di trasporto</v>
      </c>
      <c r="H204" s="24" t="e">
        <f>'[1]DATI 2017'!#REF!</f>
        <v>#REF!</v>
      </c>
      <c r="I204" s="33"/>
      <c r="J204" s="33">
        <f>'[1]DATI 2017'!$AB$70</f>
        <v>0</v>
      </c>
      <c r="K204" s="27"/>
      <c r="L204" s="33"/>
      <c r="M204" s="33"/>
      <c r="N204" s="27"/>
      <c r="O204" s="27"/>
      <c r="P204" s="27"/>
      <c r="Q204" s="27"/>
    </row>
    <row r="205" spans="1:17" ht="9.9499999999999993" hidden="1" customHeight="1" x14ac:dyDescent="0.25">
      <c r="A205" s="30"/>
      <c r="B205" s="30"/>
      <c r="C205" s="30"/>
      <c r="D205" s="30"/>
      <c r="H205" s="31"/>
      <c r="I205" s="50"/>
      <c r="J205" s="50"/>
      <c r="K205" s="40"/>
      <c r="L205" s="50"/>
      <c r="M205" s="50"/>
      <c r="N205" s="40"/>
      <c r="O205" s="40"/>
      <c r="P205" s="40"/>
      <c r="Q205" s="40"/>
    </row>
    <row r="206" spans="1:17" ht="30" customHeight="1" x14ac:dyDescent="0.25">
      <c r="A206" s="30"/>
      <c r="B206" s="30"/>
      <c r="C206" s="30"/>
      <c r="D206" s="30"/>
      <c r="E206" s="147" t="s">
        <v>10</v>
      </c>
      <c r="F206" s="171"/>
      <c r="H206" s="31"/>
      <c r="I206" s="69">
        <f>SUM(I207:I214)</f>
        <v>0</v>
      </c>
      <c r="J206" s="69">
        <f>SUM(J207:J209)</f>
        <v>0</v>
      </c>
      <c r="K206" s="20">
        <f>SUM(K207:K209)</f>
        <v>0</v>
      </c>
      <c r="L206" s="69">
        <f>SUM(L207:L214)</f>
        <v>0</v>
      </c>
      <c r="M206" s="50">
        <f>SUM(M207:M214)</f>
        <v>1.05790579</v>
      </c>
      <c r="N206" s="40">
        <f>SUM(L206+M206)</f>
        <v>1.05790579</v>
      </c>
      <c r="O206" s="69">
        <f>SUM(O207:O209)</f>
        <v>0</v>
      </c>
      <c r="P206" s="50">
        <f>SUM(M206,J206)</f>
        <v>1.05790579</v>
      </c>
      <c r="Q206" s="40">
        <f>SUM(N206,K206)</f>
        <v>1.05790579</v>
      </c>
    </row>
    <row r="207" spans="1:17" ht="42" hidden="1" customHeight="1" x14ac:dyDescent="0.25">
      <c r="A207" s="30"/>
      <c r="B207" s="30"/>
      <c r="C207" s="30"/>
      <c r="D207" s="30"/>
      <c r="E207" s="21" t="s">
        <v>15</v>
      </c>
      <c r="F207" s="41" t="e">
        <f>'[1]DATI 2017'!#REF!</f>
        <v>#REF!</v>
      </c>
      <c r="G207" s="23" t="str">
        <f>'[1]DATI 2017'!$M$818</f>
        <v>Interessi compresi nelle rate di ammortamento dei mutui contratti per il finanziamento di ulteriori oneri derivanti dall'applicazione del contratto nazionale degli autoferrotranvieri</v>
      </c>
      <c r="H207" s="24" t="str">
        <f>'[1]DATI 2017'!$V$818</f>
        <v>09.01</v>
      </c>
      <c r="I207" s="33"/>
      <c r="J207" s="68">
        <f>'[1]DATI 2017'!$AB$818</f>
        <v>0</v>
      </c>
      <c r="K207" s="27"/>
      <c r="L207" s="33"/>
      <c r="M207" s="33"/>
      <c r="N207" s="26"/>
      <c r="O207" s="26"/>
      <c r="P207" s="26"/>
      <c r="Q207" s="27"/>
    </row>
    <row r="208" spans="1:17" ht="42" hidden="1" customHeight="1" x14ac:dyDescent="0.25">
      <c r="A208" s="30"/>
      <c r="B208" s="30"/>
      <c r="C208" s="30"/>
      <c r="D208" s="30"/>
      <c r="E208" s="21"/>
      <c r="F208" s="41">
        <f>'[1]DATI 2017'!$H$845</f>
        <v>0</v>
      </c>
      <c r="G208" s="23" t="str">
        <f>'[1]DATI 2017'!$M$845</f>
        <v>Somma da erogare per il pagamento degli interessi per l'ammortamento de mutui contratti dalle Regioni per gli investimenti nel settore del trasporto pubblico locale</v>
      </c>
      <c r="H208" s="24"/>
      <c r="I208" s="33"/>
      <c r="J208" s="68">
        <f>'[1]DATI 2017'!$AB$845</f>
        <v>0</v>
      </c>
      <c r="K208" s="27"/>
      <c r="L208" s="33"/>
      <c r="M208" s="33"/>
      <c r="N208" s="26"/>
      <c r="O208" s="26"/>
      <c r="P208" s="26"/>
      <c r="Q208" s="27"/>
    </row>
    <row r="209" spans="1:17" ht="42" hidden="1" customHeight="1" x14ac:dyDescent="0.25">
      <c r="A209" s="30"/>
      <c r="B209" s="30"/>
      <c r="C209" s="30"/>
      <c r="D209" s="30"/>
      <c r="E209" s="21"/>
      <c r="F209" s="41">
        <f>'[1]DATI 2017'!$H$867</f>
        <v>0</v>
      </c>
      <c r="G209" s="23" t="str">
        <f>'[1]DATI 2017'!$M$867</f>
        <v>Somma da erogare per il pagamento della quota capitale per l'ammortamento dei mutui contratti dalle Regioni per gli investimenti nel settore del trasporto pubblico locale</v>
      </c>
      <c r="H209" s="24"/>
      <c r="I209" s="33"/>
      <c r="J209" s="68"/>
      <c r="K209" s="27"/>
      <c r="L209" s="33"/>
      <c r="M209" s="33">
        <f>'[1]DATI 2017'!$AB$867</f>
        <v>0</v>
      </c>
      <c r="N209" s="26"/>
      <c r="O209" s="26"/>
      <c r="P209" s="26"/>
      <c r="Q209" s="27"/>
    </row>
    <row r="210" spans="1:17" ht="27.75" hidden="1" customHeight="1" x14ac:dyDescent="0.25">
      <c r="A210" s="30"/>
      <c r="B210" s="30"/>
      <c r="C210" s="30"/>
      <c r="D210" s="30"/>
      <c r="E210" s="23"/>
      <c r="F210" s="41">
        <f>'[1]DATI 2017'!$G$866</f>
        <v>0</v>
      </c>
      <c r="G210" s="23" t="str">
        <f>'[1]DATI 2017'!$M$866</f>
        <v>Oneri per capitale ed interessi per l'ammortamento dei mutui contratti dalle Regioni per gli investimenti nel settore del trasporto pubblico locale</v>
      </c>
      <c r="H210" s="24" t="str">
        <f>'[1]DATI 2017'!$V$866</f>
        <v>23.02</v>
      </c>
      <c r="I210" s="33"/>
      <c r="J210" s="33"/>
      <c r="K210" s="27"/>
      <c r="L210" s="33"/>
      <c r="M210" s="33">
        <f>'[1]DATI 2017'!$AB$866</f>
        <v>0</v>
      </c>
      <c r="N210" s="27"/>
      <c r="O210" s="27"/>
      <c r="P210" s="27"/>
      <c r="Q210" s="27"/>
    </row>
    <row r="211" spans="1:17" ht="27.75" hidden="1" customHeight="1" x14ac:dyDescent="0.25">
      <c r="A211" s="30"/>
      <c r="B211" s="30"/>
      <c r="C211" s="30"/>
      <c r="D211" s="30"/>
      <c r="E211" s="23"/>
      <c r="F211" s="41">
        <f>'[1]DATI 2017'!$H$877</f>
        <v>0</v>
      </c>
      <c r="G211" s="23" t="str">
        <f>'[1]DATI 2017'!$M$877</f>
        <v>Fondo per il finanziamento del trasporto pubblico locale, anche ferroviario, nelle Regioni a statuto ordinario</v>
      </c>
      <c r="H211" s="24"/>
      <c r="I211" s="33"/>
      <c r="J211" s="33">
        <f>'[1]DATI 2017'!$AB$877</f>
        <v>0</v>
      </c>
      <c r="K211" s="27"/>
      <c r="L211" s="33"/>
      <c r="M211" s="33"/>
      <c r="N211" s="27"/>
      <c r="O211" s="27"/>
      <c r="P211" s="27"/>
      <c r="Q211" s="27"/>
    </row>
    <row r="212" spans="1:17" ht="51.95" hidden="1" customHeight="1" x14ac:dyDescent="0.25">
      <c r="A212" s="30"/>
      <c r="B212" s="30"/>
      <c r="C212" s="30"/>
      <c r="D212" s="30"/>
      <c r="E212" s="23"/>
      <c r="F212" s="41">
        <f>'[1]DATI 2017'!$G$871</f>
        <v>0</v>
      </c>
      <c r="G212" s="23" t="str">
        <f>'[1]DATI 2017'!$M$871</f>
        <v>Contributo per le operazioni effettuate dalle Regioni, dagli Enti locali e dai gestori di servizi di pubblica utilità per la sostituzione del parco autoveicoli a propulsione tradizionale con altre tipologie di autoveicoli a minimo impatto ambientale</v>
      </c>
      <c r="H212" s="24" t="str">
        <f>'[1]DATI 2017'!$V$871</f>
        <v>22.02</v>
      </c>
      <c r="I212" s="33"/>
      <c r="J212" s="33"/>
      <c r="K212" s="27"/>
      <c r="L212" s="33"/>
      <c r="M212" s="33">
        <f>'[1]DATI 2017'!$AB$871</f>
        <v>0</v>
      </c>
      <c r="N212" s="27"/>
      <c r="O212" s="27"/>
      <c r="P212" s="27"/>
      <c r="Q212" s="27"/>
    </row>
    <row r="213" spans="1:17" ht="51.95" hidden="1" customHeight="1" x14ac:dyDescent="0.25">
      <c r="A213" s="30"/>
      <c r="B213" s="30"/>
      <c r="C213" s="30"/>
      <c r="D213" s="30"/>
      <c r="E213" s="23"/>
      <c r="F213" s="41">
        <f>'[1]DATI 2017'!$L$876</f>
        <v>7554</v>
      </c>
      <c r="G213" s="23" t="str">
        <f>'[1]DATI 2017'!$M$876</f>
        <v>Contributi erariali a favore degli Enti locali titolari di contratti di servizio di pubblico trasporto</v>
      </c>
      <c r="H213" s="24"/>
      <c r="I213" s="33"/>
      <c r="J213" s="33"/>
      <c r="K213" s="27"/>
      <c r="L213" s="33"/>
      <c r="M213" s="33">
        <f>'[1]DATI 2017'!$AB$876</f>
        <v>1.05790579</v>
      </c>
      <c r="N213" s="27"/>
      <c r="O213" s="27"/>
      <c r="P213" s="27"/>
      <c r="Q213" s="27"/>
    </row>
    <row r="214" spans="1:17" ht="42" hidden="1" customHeight="1" x14ac:dyDescent="0.25">
      <c r="A214" s="30"/>
      <c r="B214" s="30"/>
      <c r="C214" s="30"/>
      <c r="D214" s="30"/>
      <c r="E214" s="23"/>
      <c r="F214" s="41" t="e">
        <f>'[1]DATI 2017'!#REF!</f>
        <v>#REF!</v>
      </c>
      <c r="G214" s="23" t="str">
        <f>'[1]DATI 2017'!$M$882</f>
        <v>Quote di capitale comprese nelle rate di ammortamento dei mutui contratti per il finanziamento di ulteriori oneri derivanti dall'applicazione del Contratto Nazionale degli Autoferrotranvieri</v>
      </c>
      <c r="H214" s="24" t="str">
        <f>'[1]DATI 2017'!$V$882</f>
        <v>61.03</v>
      </c>
      <c r="I214" s="33"/>
      <c r="J214" s="33"/>
      <c r="K214" s="27"/>
      <c r="L214" s="33"/>
      <c r="M214" s="33">
        <f>'[1]DATI 2017'!$AB$882</f>
        <v>0</v>
      </c>
      <c r="N214" s="27"/>
      <c r="O214" s="27"/>
      <c r="P214" s="27"/>
      <c r="Q214" s="27"/>
    </row>
    <row r="215" spans="1:17" ht="9.75" hidden="1" customHeight="1" x14ac:dyDescent="0.25">
      <c r="A215" s="30"/>
      <c r="B215" s="30"/>
      <c r="C215" s="30"/>
      <c r="D215" s="30"/>
      <c r="F215" s="16"/>
      <c r="H215" s="31"/>
      <c r="I215" s="50"/>
      <c r="J215" s="50"/>
      <c r="K215" s="40"/>
      <c r="L215" s="50"/>
      <c r="M215" s="50"/>
      <c r="N215" s="40"/>
      <c r="O215" s="40"/>
      <c r="P215" s="40"/>
      <c r="Q215" s="40"/>
    </row>
    <row r="216" spans="1:17" ht="27.75" hidden="1" customHeight="1" x14ac:dyDescent="0.25">
      <c r="A216" s="30"/>
      <c r="B216" s="30"/>
      <c r="C216" s="30"/>
      <c r="D216" s="30"/>
      <c r="E216" s="176" t="s">
        <v>24</v>
      </c>
      <c r="F216" s="180"/>
      <c r="H216" s="31"/>
      <c r="I216" s="20">
        <f>SUM(I217:I218)</f>
        <v>0</v>
      </c>
      <c r="J216" s="20">
        <f>SUM(J217:J218)</f>
        <v>0</v>
      </c>
      <c r="K216" s="20">
        <f>SUM(I216:J216)</f>
        <v>0</v>
      </c>
      <c r="L216" s="20">
        <f>SUM(L217:L218)</f>
        <v>0</v>
      </c>
      <c r="M216" s="20">
        <f>SUM(M217:M218)</f>
        <v>0</v>
      </c>
      <c r="N216" s="20">
        <f>SUM(L216:M216)</f>
        <v>0</v>
      </c>
      <c r="O216" s="20"/>
      <c r="P216" s="20"/>
      <c r="Q216" s="20">
        <f>SUM(K216,N216)</f>
        <v>0</v>
      </c>
    </row>
    <row r="217" spans="1:17" ht="27.75" hidden="1" customHeight="1" x14ac:dyDescent="0.25">
      <c r="A217" s="30"/>
      <c r="B217" s="30"/>
      <c r="C217" s="30"/>
      <c r="D217" s="30"/>
      <c r="E217" s="23"/>
      <c r="F217" s="41">
        <f>'[1]DATI 2017'!$H$769</f>
        <v>7238</v>
      </c>
      <c r="G217" s="23" t="str">
        <f>'[1]DATI 2017'!$N$769</f>
        <v>Contributi erariali a favore degli Enti locali titolari di contratti di Servizio di Pubblico Trasporto</v>
      </c>
      <c r="H217" s="24" t="str">
        <f>'[1]DATI 2017'!$V$769</f>
        <v>22.02</v>
      </c>
      <c r="I217" s="33"/>
      <c r="J217" s="33"/>
      <c r="K217" s="27"/>
      <c r="L217" s="33"/>
      <c r="M217" s="33">
        <f>'[1]DATI 2017'!$AB$769</f>
        <v>0</v>
      </c>
      <c r="N217" s="27"/>
      <c r="O217" s="27"/>
      <c r="P217" s="27"/>
      <c r="Q217" s="27"/>
    </row>
    <row r="218" spans="1:17" ht="27.75" hidden="1" customHeight="1" x14ac:dyDescent="0.25">
      <c r="A218" s="30"/>
      <c r="B218" s="30"/>
      <c r="C218" s="30"/>
      <c r="D218" s="30"/>
      <c r="E218" s="23"/>
      <c r="F218" s="41">
        <f>'[1]DATI 2017'!$K$765</f>
        <v>0</v>
      </c>
      <c r="G218" s="23" t="str">
        <f>'[1]DATI 2017'!$M$765</f>
        <v>Contributo al comune di Milano per il potenziamento del trasporto pubblico locale connesso all' evento Expo</v>
      </c>
      <c r="H218" s="24"/>
      <c r="I218" s="33"/>
      <c r="J218" s="33"/>
      <c r="K218" s="27"/>
      <c r="L218" s="33"/>
      <c r="M218" s="33">
        <f>'[1]DATI 2017'!$AB$765</f>
        <v>0</v>
      </c>
      <c r="N218" s="27"/>
      <c r="O218" s="27"/>
      <c r="P218" s="27"/>
      <c r="Q218" s="27"/>
    </row>
    <row r="219" spans="1:17" ht="19.5" customHeight="1" x14ac:dyDescent="0.25">
      <c r="A219" s="30"/>
      <c r="B219" s="30"/>
      <c r="C219" s="30"/>
      <c r="D219" s="30"/>
      <c r="G219" s="47" t="s">
        <v>37</v>
      </c>
      <c r="H219" s="31"/>
      <c r="I219" s="37">
        <f t="shared" ref="I219:Q219" si="9">SUM(I193+I206+I216)</f>
        <v>6.0733230000000006E-2</v>
      </c>
      <c r="J219" s="37">
        <f t="shared" si="9"/>
        <v>4831.5038906099999</v>
      </c>
      <c r="K219" s="37">
        <f t="shared" si="9"/>
        <v>4831.5646238399995</v>
      </c>
      <c r="L219" s="37">
        <f t="shared" si="9"/>
        <v>0</v>
      </c>
      <c r="M219" s="37">
        <f t="shared" si="9"/>
        <v>10.904026460000001</v>
      </c>
      <c r="N219" s="37">
        <f t="shared" si="9"/>
        <v>10.904026460000001</v>
      </c>
      <c r="O219" s="37">
        <v>6.0999999999999999E-2</v>
      </c>
      <c r="P219" s="37">
        <v>4842.4080000000004</v>
      </c>
      <c r="Q219" s="37">
        <f t="shared" si="9"/>
        <v>4842.4686503000003</v>
      </c>
    </row>
    <row r="220" spans="1:17" ht="30" customHeight="1" x14ac:dyDescent="0.25">
      <c r="A220" s="30"/>
      <c r="B220" s="30"/>
      <c r="C220" s="19" t="s">
        <v>38</v>
      </c>
      <c r="D220" s="19"/>
      <c r="E220" s="147" t="s">
        <v>9</v>
      </c>
      <c r="F220" s="148"/>
      <c r="G220" s="29"/>
      <c r="H220" s="31"/>
      <c r="I220" s="20">
        <f>SUM(I221:I230)</f>
        <v>0</v>
      </c>
      <c r="J220" s="20">
        <f>SUM(J221:J230)</f>
        <v>0</v>
      </c>
      <c r="K220" s="20">
        <f>SUM(I220+J220)</f>
        <v>0</v>
      </c>
      <c r="L220" s="69">
        <f>SUM(L221:L230)</f>
        <v>0</v>
      </c>
      <c r="M220" s="69">
        <f>SUM(M221:M230)</f>
        <v>27.550507790000001</v>
      </c>
      <c r="N220" s="20">
        <f>SUM(L220+M220)</f>
        <v>27.550507790000001</v>
      </c>
      <c r="O220" s="69">
        <f>SUM(O221:O223)</f>
        <v>0</v>
      </c>
      <c r="P220" s="69">
        <f>SUM(J220+M220)</f>
        <v>27.550507790000001</v>
      </c>
      <c r="Q220" s="20">
        <f>SUM(K220+N220)</f>
        <v>27.550507790000001</v>
      </c>
    </row>
    <row r="221" spans="1:17" ht="27.75" hidden="1" customHeight="1" x14ac:dyDescent="0.25">
      <c r="A221" s="30"/>
      <c r="B221" s="30"/>
      <c r="C221" s="19"/>
      <c r="D221" s="19"/>
      <c r="E221" s="21" t="s">
        <v>13</v>
      </c>
      <c r="F221" s="41">
        <v>7580</v>
      </c>
      <c r="G221" s="21" t="str">
        <f>'[1]DATI 2017'!$M$132</f>
        <v>Fondo per il finanziamento degli interventi a favore della mobilità ciclistica</v>
      </c>
      <c r="H221" s="24" t="str">
        <f>'[1]DATI 2017'!$V$132</f>
        <v>22.02</v>
      </c>
      <c r="I221" s="26"/>
      <c r="J221" s="26"/>
      <c r="K221" s="26"/>
      <c r="L221" s="26"/>
      <c r="M221" s="25">
        <f>'[1]DATI 2017'!$AB$132</f>
        <v>2.4015143500000002</v>
      </c>
      <c r="N221" s="26"/>
      <c r="O221" s="26"/>
      <c r="P221" s="26"/>
      <c r="Q221" s="26"/>
    </row>
    <row r="222" spans="1:17" ht="27.75" hidden="1" customHeight="1" x14ac:dyDescent="0.25">
      <c r="A222" s="30"/>
      <c r="B222" s="30"/>
      <c r="C222" s="19"/>
      <c r="D222" s="19"/>
      <c r="E222" s="21"/>
      <c r="F222" s="41" t="e">
        <f>'[1]DATI 2017'!#REF!</f>
        <v>#REF!</v>
      </c>
      <c r="G222" s="21" t="str">
        <f>'[1]DATI 2017'!$M$50</f>
        <v xml:space="preserve">Contributi quindicennali per la realizzazione di opere infrastrutturali e viarie nelle province di Varese e Como </v>
      </c>
      <c r="H222" s="24"/>
      <c r="I222" s="26"/>
      <c r="J222" s="26"/>
      <c r="K222" s="26"/>
      <c r="L222" s="26"/>
      <c r="M222" s="25">
        <f>'[1]DATI 2017'!$AB$50</f>
        <v>0</v>
      </c>
      <c r="N222" s="26"/>
      <c r="O222" s="26"/>
      <c r="P222" s="26"/>
      <c r="Q222" s="26"/>
    </row>
    <row r="223" spans="1:17" ht="27.75" hidden="1" customHeight="1" x14ac:dyDescent="0.25">
      <c r="A223" s="30"/>
      <c r="B223" s="30"/>
      <c r="C223" s="19"/>
      <c r="D223" s="19"/>
      <c r="E223" s="21"/>
      <c r="F223" s="41">
        <f>'[1]DATI 2017'!$J$73</f>
        <v>0</v>
      </c>
      <c r="G223" s="21" t="str">
        <f>'[1]DATI 2017'!$M$73</f>
        <v>Somma da ssegnare alla provincia di Lecco per lavori di riqualificazione della variante alla S.S. 639</v>
      </c>
      <c r="H223" s="24"/>
      <c r="I223" s="26"/>
      <c r="J223" s="26"/>
      <c r="K223" s="26"/>
      <c r="L223" s="26"/>
      <c r="M223" s="25">
        <f>'[1]DATI 2017'!$AB$73</f>
        <v>0</v>
      </c>
      <c r="N223" s="26"/>
      <c r="O223" s="26"/>
      <c r="P223" s="26"/>
      <c r="Q223" s="26"/>
    </row>
    <row r="224" spans="1:17" ht="27.75" hidden="1" customHeight="1" x14ac:dyDescent="0.25">
      <c r="A224" s="30"/>
      <c r="B224" s="30"/>
      <c r="C224" s="19"/>
      <c r="D224" s="19"/>
      <c r="E224" s="21"/>
      <c r="F224" s="41">
        <f>'[1]DATI 2017'!$H$71</f>
        <v>0</v>
      </c>
      <c r="G224" s="21" t="str">
        <f>'[1]DATI 2017'!$M$71</f>
        <v>Somma da assegnare all'ANAS per la sistemazione del collegamento stradale Olbia - Sassari</v>
      </c>
      <c r="H224" s="24"/>
      <c r="I224" s="26"/>
      <c r="J224" s="26"/>
      <c r="K224" s="26"/>
      <c r="L224" s="26"/>
      <c r="M224" s="25">
        <f>'[1]DATI 2017'!$AB$71</f>
        <v>0</v>
      </c>
      <c r="N224" s="26"/>
      <c r="O224" s="26"/>
      <c r="P224" s="26"/>
      <c r="Q224" s="26"/>
    </row>
    <row r="225" spans="1:17" ht="27.75" hidden="1" customHeight="1" x14ac:dyDescent="0.25">
      <c r="A225" s="30"/>
      <c r="B225" s="30"/>
      <c r="C225" s="19"/>
      <c r="D225" s="19"/>
      <c r="E225" s="21"/>
      <c r="F225" s="41">
        <f>'[1]DATI 2017'!$L$48</f>
        <v>7488</v>
      </c>
      <c r="G225" s="21" t="str">
        <f>'[1]DATI 2017'!$M$48</f>
        <v>Spese per la realizzazione del valico internazionale sulla via monte s. gabriele (gorizia)</v>
      </c>
      <c r="H225" s="24"/>
      <c r="I225" s="26"/>
      <c r="J225" s="26"/>
      <c r="K225" s="26"/>
      <c r="L225" s="26"/>
      <c r="M225" s="25">
        <f>'[1]DATI 2017'!$AB$48</f>
        <v>4.3529600000000003E-3</v>
      </c>
      <c r="N225" s="26"/>
      <c r="O225" s="26"/>
      <c r="P225" s="26"/>
      <c r="Q225" s="26"/>
    </row>
    <row r="226" spans="1:17" ht="27.75" hidden="1" customHeight="1" x14ac:dyDescent="0.25">
      <c r="A226" s="30"/>
      <c r="B226" s="30"/>
      <c r="C226" s="19"/>
      <c r="D226" s="19"/>
      <c r="E226" s="21"/>
      <c r="F226" s="41">
        <f>'[1]DATI 2017'!$L$29</f>
        <v>7582</v>
      </c>
      <c r="G226" s="21" t="str">
        <f>'[1]DATI 2017'!$M$29</f>
        <v>Fondo per la realizzazione di ciclovie e ciclostazioni nonché per interventi per la sicurezza della ciclabilità cittadina</v>
      </c>
      <c r="H226" s="24"/>
      <c r="I226" s="26"/>
      <c r="J226" s="26"/>
      <c r="K226" s="26"/>
      <c r="L226" s="26"/>
      <c r="M226" s="25">
        <f>'[1]DATI 2017'!$AB$29</f>
        <v>4.7806796</v>
      </c>
      <c r="N226" s="26"/>
      <c r="O226" s="26"/>
      <c r="P226" s="26"/>
      <c r="Q226" s="26"/>
    </row>
    <row r="227" spans="1:17" ht="27.75" hidden="1" customHeight="1" x14ac:dyDescent="0.25">
      <c r="A227" s="30"/>
      <c r="B227" s="30"/>
      <c r="C227" s="19"/>
      <c r="D227" s="19"/>
      <c r="E227" s="21"/>
      <c r="F227" s="41">
        <f>'[1]DATI 2017'!$H$166</f>
        <v>0</v>
      </c>
      <c r="G227" s="21" t="str">
        <f>'[1]DATI 2017'!$M$166</f>
        <v>Somme da assegnare alla Regione Campania per la realizzazione dell'intervento "asse stradale Lioni - Grottaminarda, tratto svincolo di Frigento - svincolo di San Teodoro"</v>
      </c>
      <c r="H227" s="24"/>
      <c r="I227" s="26"/>
      <c r="J227" s="26"/>
      <c r="K227" s="26"/>
      <c r="L227" s="26"/>
      <c r="M227" s="25">
        <f>'[1]DATI 2017'!$AB$166</f>
        <v>20</v>
      </c>
      <c r="N227" s="26"/>
      <c r="O227" s="26"/>
      <c r="P227" s="26"/>
      <c r="Q227" s="26"/>
    </row>
    <row r="228" spans="1:17" ht="27.75" hidden="1" customHeight="1" x14ac:dyDescent="0.25">
      <c r="A228" s="30"/>
      <c r="B228" s="30"/>
      <c r="C228" s="19"/>
      <c r="D228" s="19"/>
      <c r="E228" s="21"/>
      <c r="F228" s="41">
        <f>'[1]DATI 2017'!$G$72</f>
        <v>7355</v>
      </c>
      <c r="G228" s="21" t="str">
        <f>'[1]DATI 2017'!$M$72</f>
        <v>Somma occorrente per la realizzazione da parte dell'ANAS di lavori di raccordo stradale</v>
      </c>
      <c r="H228" s="24"/>
      <c r="I228" s="26"/>
      <c r="J228" s="26"/>
      <c r="K228" s="26"/>
      <c r="L228" s="26"/>
      <c r="M228" s="25">
        <f>'[1]DATI 2017'!$AB$72</f>
        <v>0</v>
      </c>
      <c r="N228" s="26"/>
      <c r="O228" s="26"/>
      <c r="P228" s="26"/>
      <c r="Q228" s="26"/>
    </row>
    <row r="229" spans="1:17" ht="27.75" hidden="1" customHeight="1" x14ac:dyDescent="0.25">
      <c r="A229" s="30"/>
      <c r="B229" s="30"/>
      <c r="C229" s="19"/>
      <c r="D229" s="19"/>
      <c r="E229" s="21"/>
      <c r="F229" s="41" t="e">
        <f>'[1]DATI 2017'!#REF!</f>
        <v>#REF!</v>
      </c>
      <c r="G229" s="21" t="str">
        <f>'[1]DATI 2017'!$M$210</f>
        <v xml:space="preserve">Contributo quindicennale per il completamento e l'ottimizzazione della Torino Milano con la viabilità locale </v>
      </c>
      <c r="H229" s="24"/>
      <c r="I229" s="26"/>
      <c r="J229" s="26"/>
      <c r="K229" s="26"/>
      <c r="L229" s="26"/>
      <c r="M229" s="25">
        <f>'[1]DATI 2017'!$AB$210</f>
        <v>0</v>
      </c>
      <c r="N229" s="26"/>
      <c r="O229" s="26"/>
      <c r="P229" s="26"/>
      <c r="Q229" s="26"/>
    </row>
    <row r="230" spans="1:17" ht="27.75" hidden="1" customHeight="1" x14ac:dyDescent="0.25">
      <c r="A230" s="30"/>
      <c r="B230" s="30"/>
      <c r="C230" s="19"/>
      <c r="D230" s="19"/>
      <c r="E230" s="21"/>
      <c r="F230" s="41" t="e">
        <f>'[1]DATI 2017'!#REF!</f>
        <v>#REF!</v>
      </c>
      <c r="G230" s="29" t="str">
        <f>'[1]DATI 2017'!$M$6</f>
        <v>Spese per l'adeguamento degli attraversamenti pedonali semaforizzati alle norme del nuovo codice della strada</v>
      </c>
      <c r="H230" s="31"/>
      <c r="I230" s="50"/>
      <c r="J230" s="50"/>
      <c r="K230" s="20"/>
      <c r="L230" s="50"/>
      <c r="M230" s="50">
        <f>'[1]DATI 2017'!$AB$6</f>
        <v>0.36396087999999999</v>
      </c>
      <c r="N230" s="20"/>
      <c r="O230" s="20"/>
      <c r="P230" s="20"/>
      <c r="Q230" s="26"/>
    </row>
    <row r="231" spans="1:17" ht="9.9499999999999993" hidden="1" customHeight="1" x14ac:dyDescent="0.25">
      <c r="A231" s="30"/>
      <c r="B231" s="30"/>
      <c r="C231" s="19"/>
      <c r="D231" s="19"/>
      <c r="E231" s="66"/>
      <c r="G231" s="29"/>
      <c r="H231" s="31"/>
      <c r="I231" s="20"/>
      <c r="J231" s="20"/>
      <c r="K231" s="20"/>
      <c r="L231" s="20"/>
      <c r="M231" s="69"/>
      <c r="N231" s="20"/>
      <c r="O231" s="20"/>
      <c r="P231" s="20"/>
      <c r="Q231" s="20"/>
    </row>
    <row r="232" spans="1:17" ht="30" customHeight="1" x14ac:dyDescent="0.25">
      <c r="A232" s="30"/>
      <c r="B232" s="30"/>
      <c r="C232" s="19"/>
      <c r="D232" s="19"/>
      <c r="E232" s="147" t="s">
        <v>10</v>
      </c>
      <c r="F232" s="171"/>
      <c r="G232" s="29"/>
      <c r="H232" s="31"/>
      <c r="I232" s="20">
        <f>SUM(I233:I237)</f>
        <v>0</v>
      </c>
      <c r="J232" s="20">
        <f>SUM(J233:J237)</f>
        <v>0</v>
      </c>
      <c r="K232" s="20">
        <f>SUM(I232+J232)</f>
        <v>0</v>
      </c>
      <c r="L232" s="20">
        <f>SUM(L233:L237)</f>
        <v>0</v>
      </c>
      <c r="M232" s="50">
        <f>SUM(M233:M237)</f>
        <v>0.14678034000000001</v>
      </c>
      <c r="N232" s="20">
        <f>SUM(L232+M232)</f>
        <v>0.14678034000000001</v>
      </c>
      <c r="O232" s="69">
        <f>SUM(O233:O235)</f>
        <v>0</v>
      </c>
      <c r="P232" s="69">
        <f>SUM(M232,J232)</f>
        <v>0.14678034000000001</v>
      </c>
      <c r="Q232" s="20">
        <f>SUM(N232,K232)</f>
        <v>0.14678034000000001</v>
      </c>
    </row>
    <row r="233" spans="1:17" ht="30" hidden="1" customHeight="1" x14ac:dyDescent="0.25">
      <c r="A233" s="30"/>
      <c r="B233" s="30"/>
      <c r="C233" s="19"/>
      <c r="D233" s="19"/>
      <c r="E233" s="16"/>
      <c r="F233" s="41" t="e">
        <f>'[1]DATI 2017'!#REF!</f>
        <v>#REF!</v>
      </c>
      <c r="G233" s="29" t="str">
        <f>'[1]DATI 2017'!$M$858</f>
        <v xml:space="preserve">Somma da assegnare per la liquidazione dei rimborsi iva ai soggetti passivi che fino alla data del 13 settembre 2006 hanno effettuato nell'esercizio di impresa acquisti o importazioni di beni e servizi relativi a mezzi di trasporto e relatvi carburanti </v>
      </c>
      <c r="H233" s="31"/>
      <c r="I233" s="50"/>
      <c r="J233" s="50"/>
      <c r="K233" s="20"/>
      <c r="L233" s="50"/>
      <c r="M233" s="50">
        <f>'[1]DATI 2017'!$AB$858</f>
        <v>0</v>
      </c>
      <c r="N233" s="20"/>
      <c r="O233" s="20"/>
      <c r="P233" s="20"/>
      <c r="Q233" s="20"/>
    </row>
    <row r="234" spans="1:17" ht="30" hidden="1" customHeight="1" x14ac:dyDescent="0.25">
      <c r="A234" s="30"/>
      <c r="B234" s="30"/>
      <c r="C234" s="19"/>
      <c r="D234" s="19"/>
      <c r="E234" s="16"/>
      <c r="F234" s="41">
        <f>'[1]DATI 2017'!$K$847</f>
        <v>9573</v>
      </c>
      <c r="G234" s="29" t="str">
        <f>'[1]DATI 2017'!$M$847</f>
        <v xml:space="preserve">Somma da erogare per il pagamento della quota capitale dei mutui contratti per la sostituzione del parco autoveicoli </v>
      </c>
      <c r="H234" s="31"/>
      <c r="I234" s="50"/>
      <c r="J234" s="50"/>
      <c r="K234" s="20"/>
      <c r="L234" s="50"/>
      <c r="M234" s="50">
        <f>'[1]DATI 2017'!$AB$847</f>
        <v>0.14678034000000001</v>
      </c>
      <c r="N234" s="20"/>
      <c r="O234" s="20"/>
      <c r="P234" s="20"/>
      <c r="Q234" s="20"/>
    </row>
    <row r="235" spans="1:17" ht="30" hidden="1" customHeight="1" x14ac:dyDescent="0.25">
      <c r="A235" s="30"/>
      <c r="B235" s="30"/>
      <c r="C235" s="19"/>
      <c r="D235" s="19"/>
      <c r="E235" s="16"/>
      <c r="F235" s="41">
        <f>'[1]DATI 2017'!$H$888</f>
        <v>0</v>
      </c>
      <c r="G235" s="29" t="str">
        <f>'[1]DATI 2017'!$M$888</f>
        <v xml:space="preserve">Somme da destinare all'Istituto Poligrafico e Zecca dello Stato per il ripianamento dei debiti relativi alle forniture di targhe per auto e moto, patenti di guida e carte di identità  </v>
      </c>
      <c r="H235" s="31"/>
      <c r="I235" s="50"/>
      <c r="J235" s="50">
        <f>'[1]DATI 2017'!$AB$888</f>
        <v>0</v>
      </c>
      <c r="K235" s="20"/>
      <c r="L235" s="50"/>
      <c r="M235" s="50"/>
      <c r="N235" s="20"/>
      <c r="O235" s="20"/>
      <c r="P235" s="20"/>
      <c r="Q235" s="20"/>
    </row>
    <row r="236" spans="1:17" ht="30" hidden="1" customHeight="1" x14ac:dyDescent="0.25">
      <c r="A236" s="30"/>
      <c r="B236" s="30"/>
      <c r="C236" s="19"/>
      <c r="D236" s="19"/>
      <c r="E236" s="16"/>
      <c r="F236" s="41" t="e">
        <f>'[1]DATI 2017'!#REF!</f>
        <v>#REF!</v>
      </c>
      <c r="G236" s="29" t="str">
        <f>'[1]DATI 2017'!$M$862</f>
        <v>Annualità quindicennali per la prosecuzione degli interventi relativi alla viabilità nella provincia di Trieste</v>
      </c>
      <c r="H236" s="31"/>
      <c r="I236" s="50"/>
      <c r="J236" s="50"/>
      <c r="K236" s="20"/>
      <c r="L236" s="50"/>
      <c r="M236" s="50">
        <f>'[1]DATI 2017'!$AB$862</f>
        <v>0</v>
      </c>
      <c r="N236" s="20"/>
      <c r="O236" s="20"/>
      <c r="P236" s="20"/>
      <c r="Q236" s="20"/>
    </row>
    <row r="237" spans="1:17" ht="30" hidden="1" customHeight="1" x14ac:dyDescent="0.25">
      <c r="A237" s="30"/>
      <c r="B237" s="30"/>
      <c r="C237" s="19"/>
      <c r="D237" s="19"/>
      <c r="E237" s="16"/>
      <c r="F237" s="41">
        <f>'[1]DATI 2017'!$G$857</f>
        <v>7365</v>
      </c>
      <c r="G237" s="29" t="str">
        <f>'[1]DATI 2017'!$M$857</f>
        <v>Somma da corrispondere all'ANAS in conseguenza delle presa in carico dei tratti stradali dismessi dalle Regioni</v>
      </c>
      <c r="H237" s="31"/>
      <c r="I237" s="50"/>
      <c r="J237" s="50"/>
      <c r="K237" s="20"/>
      <c r="L237" s="50"/>
      <c r="M237" s="50">
        <f>'[1]DATI 2017'!$AB$857</f>
        <v>0</v>
      </c>
      <c r="N237" s="20"/>
      <c r="O237" s="20"/>
      <c r="P237" s="20"/>
      <c r="Q237" s="20"/>
    </row>
    <row r="238" spans="1:17" ht="20.100000000000001" customHeight="1" x14ac:dyDescent="0.25">
      <c r="A238" s="30"/>
      <c r="B238" s="30"/>
      <c r="C238" s="30"/>
      <c r="D238" s="30"/>
      <c r="G238" s="47" t="s">
        <v>39</v>
      </c>
      <c r="H238" s="31"/>
      <c r="I238" s="37">
        <f t="shared" ref="I238:Q238" si="10">SUM(I220+I232)</f>
        <v>0</v>
      </c>
      <c r="J238" s="37">
        <f t="shared" si="10"/>
        <v>0</v>
      </c>
      <c r="K238" s="37">
        <f t="shared" si="10"/>
        <v>0</v>
      </c>
      <c r="L238" s="37">
        <f t="shared" si="10"/>
        <v>0</v>
      </c>
      <c r="M238" s="37">
        <f>SUM(M220+M232)</f>
        <v>27.69728813</v>
      </c>
      <c r="N238" s="37">
        <f t="shared" si="10"/>
        <v>27.69728813</v>
      </c>
      <c r="O238" s="37">
        <f>SUM(O220+O232)</f>
        <v>0</v>
      </c>
      <c r="P238" s="37">
        <f t="shared" si="10"/>
        <v>27.69728813</v>
      </c>
      <c r="Q238" s="37">
        <f t="shared" si="10"/>
        <v>27.69728813</v>
      </c>
    </row>
    <row r="239" spans="1:17" ht="19.5" customHeight="1" x14ac:dyDescent="0.25">
      <c r="A239" s="30"/>
      <c r="B239" s="30"/>
      <c r="C239" s="19" t="s">
        <v>17</v>
      </c>
      <c r="D239" s="19"/>
      <c r="E239" s="147" t="s">
        <v>9</v>
      </c>
      <c r="F239" s="148"/>
      <c r="H239" s="31"/>
      <c r="I239" s="69">
        <f>SUM(I240:I245)</f>
        <v>0.10924844</v>
      </c>
      <c r="J239" s="69">
        <f>SUM(J240:J245)</f>
        <v>0</v>
      </c>
      <c r="K239" s="20">
        <f>SUM(I239+J239)</f>
        <v>0.10924844</v>
      </c>
      <c r="L239" s="69">
        <f>SUM(L240:L245)</f>
        <v>0</v>
      </c>
      <c r="M239" s="69">
        <f>SUM(M240:M245)</f>
        <v>0.18334676</v>
      </c>
      <c r="N239" s="20">
        <f>SUM(L239+M239)</f>
        <v>0.18334676</v>
      </c>
      <c r="O239" s="69">
        <v>0.109</v>
      </c>
      <c r="P239" s="69">
        <v>0.183</v>
      </c>
      <c r="Q239" s="20">
        <f>SUM(K239+N239)</f>
        <v>0.2925952</v>
      </c>
    </row>
    <row r="240" spans="1:17" ht="19.5" hidden="1" customHeight="1" x14ac:dyDescent="0.25">
      <c r="A240" s="30"/>
      <c r="B240" s="30"/>
      <c r="C240" s="19"/>
      <c r="D240" s="19"/>
      <c r="E240" s="16"/>
      <c r="F240" s="41">
        <f>'[1]DATI 2017'!$K$160</f>
        <v>7337</v>
      </c>
      <c r="G240" s="30" t="str">
        <f>'[1]DATI 2017'!$M$160</f>
        <v>Spese per l'acquisto di attrezzature tecniche inerenti la sicurezza stradale</v>
      </c>
      <c r="H240" s="31"/>
      <c r="I240" s="20"/>
      <c r="J240" s="20"/>
      <c r="K240" s="20"/>
      <c r="L240" s="20"/>
      <c r="M240" s="50">
        <f>'[1]DATI 2017'!$AB$160</f>
        <v>0</v>
      </c>
      <c r="N240" s="20"/>
      <c r="O240" s="20"/>
      <c r="P240" s="20"/>
      <c r="Q240" s="20"/>
    </row>
    <row r="241" spans="1:17" ht="34.5" hidden="1" customHeight="1" x14ac:dyDescent="0.25">
      <c r="A241" s="30"/>
      <c r="B241" s="30"/>
      <c r="C241" s="19"/>
      <c r="D241" s="19"/>
      <c r="E241" s="21"/>
      <c r="F241" s="16">
        <f>'[1]DATI 2017'!$J$161</f>
        <v>0</v>
      </c>
      <c r="G241" s="30" t="str">
        <f>'[1]DATI 2017'!$M$161</f>
        <v>Spese per la raccolta e l'invio dei dati relativi all'incidentalità stradale ai fini dell'aggiornamento degli archivi</v>
      </c>
      <c r="H241" s="31"/>
      <c r="I241" s="20"/>
      <c r="J241" s="20"/>
      <c r="K241" s="20"/>
      <c r="L241" s="69"/>
      <c r="M241" s="69">
        <f>'[1]DATI 2017'!$AB$161</f>
        <v>0</v>
      </c>
      <c r="N241" s="20"/>
      <c r="O241" s="20"/>
      <c r="P241" s="20"/>
      <c r="Q241" s="20"/>
    </row>
    <row r="242" spans="1:17" ht="34.5" hidden="1" customHeight="1" x14ac:dyDescent="0.25">
      <c r="A242" s="30"/>
      <c r="B242" s="30"/>
      <c r="C242" s="19"/>
      <c r="D242" s="19"/>
      <c r="E242" s="21"/>
      <c r="F242" s="16">
        <f>'[1]DATI 2017'!$K$139</f>
        <v>1241</v>
      </c>
      <c r="G242" s="30" t="str">
        <f>'[1]DATI 2017'!$M$139</f>
        <v>Manutenzione di mezzi di trasporto per il servizio automobilistico delle amministrazioni centrali dello stato</v>
      </c>
      <c r="H242" s="31"/>
      <c r="I242" s="20">
        <f>'[1]DATI 2017'!$AB$139</f>
        <v>0.10924844</v>
      </c>
      <c r="J242" s="20"/>
      <c r="K242" s="20"/>
      <c r="L242" s="69"/>
      <c r="M242" s="69"/>
      <c r="N242" s="20"/>
      <c r="O242" s="20"/>
      <c r="P242" s="20"/>
      <c r="Q242" s="20"/>
    </row>
    <row r="243" spans="1:17" ht="34.5" hidden="1" customHeight="1" x14ac:dyDescent="0.25">
      <c r="A243" s="30"/>
      <c r="B243" s="30"/>
      <c r="C243" s="19"/>
      <c r="D243" s="19"/>
      <c r="E243" s="21"/>
      <c r="F243" s="16">
        <f>'[1]DATI 2017'!$I$182</f>
        <v>0</v>
      </c>
      <c r="G243" s="30" t="str">
        <f>'[1]DATI 2017'!$M$182</f>
        <v>Fondo per il finanziamento del piano nazionale infrastrutturale per la ricarica dei veicoli elettrici</v>
      </c>
      <c r="H243" s="31"/>
      <c r="I243" s="20"/>
      <c r="J243" s="20"/>
      <c r="K243" s="20"/>
      <c r="L243" s="69"/>
      <c r="M243" s="69">
        <f>'[1]DATI 2017'!$AB$182</f>
        <v>0</v>
      </c>
      <c r="N243" s="20"/>
      <c r="O243" s="20"/>
      <c r="P243" s="20"/>
      <c r="Q243" s="20"/>
    </row>
    <row r="244" spans="1:17" ht="34.5" hidden="1" customHeight="1" x14ac:dyDescent="0.25">
      <c r="A244" s="30"/>
      <c r="B244" s="30"/>
      <c r="C244" s="19"/>
      <c r="D244" s="19"/>
      <c r="E244" s="21"/>
      <c r="F244" s="16">
        <f>'[1]DATI 2017'!$G$62</f>
        <v>7401</v>
      </c>
      <c r="G244" s="30" t="str">
        <f>'[1]DATI 2017'!$M$62</f>
        <v xml:space="preserve">Contributi a province e comuni della Sicilia e Calabria per strade comunali esterne ai centri abitati </v>
      </c>
      <c r="H244" s="31"/>
      <c r="I244" s="20"/>
      <c r="J244" s="20"/>
      <c r="K244" s="20"/>
      <c r="L244" s="69"/>
      <c r="M244" s="69">
        <f>'[1]DATI 2017'!$AB$62</f>
        <v>0.18334676</v>
      </c>
      <c r="N244" s="20"/>
      <c r="O244" s="20"/>
      <c r="P244" s="20"/>
      <c r="Q244" s="20"/>
    </row>
    <row r="245" spans="1:17" ht="34.5" hidden="1" customHeight="1" x14ac:dyDescent="0.25">
      <c r="A245" s="30"/>
      <c r="B245" s="30"/>
      <c r="C245" s="19"/>
      <c r="D245" s="19"/>
      <c r="E245" s="21"/>
      <c r="F245" s="16">
        <f>'[1]DATI 2017'!$H$20</f>
        <v>7155</v>
      </c>
      <c r="G245" s="30" t="str">
        <f>'[1]DATI 2017'!$M$20</f>
        <v>Somma da ssegnare all'ANAS per il finanziamento delle infrastrutture strategiche incluse nel programma di accelerazione della spesa in conto capitale</v>
      </c>
      <c r="H245" s="31"/>
      <c r="I245" s="20"/>
      <c r="J245" s="20"/>
      <c r="K245" s="20"/>
      <c r="L245" s="69"/>
      <c r="M245" s="69">
        <f>'[1]DATI 2017'!$AB$20</f>
        <v>0</v>
      </c>
      <c r="N245" s="20"/>
      <c r="O245" s="20"/>
      <c r="P245" s="20"/>
      <c r="Q245" s="20"/>
    </row>
    <row r="246" spans="1:17" ht="9.75" hidden="1" customHeight="1" x14ac:dyDescent="0.25">
      <c r="A246" s="30"/>
      <c r="B246" s="30"/>
      <c r="C246" s="19"/>
      <c r="D246" s="19"/>
      <c r="E246" s="21"/>
      <c r="F246" s="16"/>
      <c r="H246" s="31"/>
      <c r="I246" s="20"/>
      <c r="J246" s="20"/>
      <c r="K246" s="20"/>
      <c r="L246" s="69"/>
      <c r="M246" s="69"/>
      <c r="N246" s="20"/>
      <c r="O246" s="20"/>
      <c r="P246" s="20"/>
      <c r="Q246" s="20"/>
    </row>
    <row r="247" spans="1:17" ht="36" customHeight="1" x14ac:dyDescent="0.25">
      <c r="A247" s="30"/>
      <c r="B247" s="30"/>
      <c r="C247" s="19"/>
      <c r="D247" s="19"/>
      <c r="E247" s="147" t="s">
        <v>10</v>
      </c>
      <c r="F247" s="171"/>
      <c r="H247" s="31"/>
      <c r="I247" s="20">
        <f>SUM(I248:I250)</f>
        <v>0</v>
      </c>
      <c r="J247" s="69">
        <f>SUM(J248:J250)</f>
        <v>7.6100406700000001</v>
      </c>
      <c r="K247" s="20">
        <f>SUM(I247:J247)</f>
        <v>7.6100406700000001</v>
      </c>
      <c r="L247" s="69">
        <f>SUM(L248:L250)</f>
        <v>0</v>
      </c>
      <c r="M247" s="69">
        <f>SUM(M248:M250)</f>
        <v>4.6210770500000002</v>
      </c>
      <c r="N247" s="20">
        <f>SUM(L247:M247)</f>
        <v>4.6210770500000002</v>
      </c>
      <c r="O247" s="69">
        <f>SUM(O248:O250)</f>
        <v>0</v>
      </c>
      <c r="P247" s="69">
        <f>SUM(J247+M247)</f>
        <v>12.23111772</v>
      </c>
      <c r="Q247" s="20">
        <f>SUM(K247+N247)</f>
        <v>12.23111772</v>
      </c>
    </row>
    <row r="248" spans="1:17" ht="36" hidden="1" customHeight="1" x14ac:dyDescent="0.25">
      <c r="A248" s="30"/>
      <c r="B248" s="30"/>
      <c r="C248" s="19"/>
      <c r="D248" s="19"/>
      <c r="E248" s="16"/>
      <c r="F248" s="16">
        <f>'[1]DATI 2017'!$K$825</f>
        <v>7786</v>
      </c>
      <c r="G248" s="30" t="str">
        <f>'[1]DATI 2017'!$M$825</f>
        <v xml:space="preserve">Somma da versare all'entrata del bilancio dello stato per i crediti d'imposta fruiti dai rivenditori di veicoli nuovi </v>
      </c>
      <c r="H248" s="31"/>
      <c r="I248" s="20"/>
      <c r="J248" s="20"/>
      <c r="K248" s="20"/>
      <c r="L248" s="69"/>
      <c r="M248" s="69">
        <f>'[1]DATI 2017'!$AB$825</f>
        <v>0</v>
      </c>
      <c r="N248" s="20"/>
      <c r="O248" s="20"/>
      <c r="P248" s="20"/>
      <c r="Q248" s="20"/>
    </row>
    <row r="249" spans="1:17" ht="36" hidden="1" customHeight="1" x14ac:dyDescent="0.25">
      <c r="A249" s="30"/>
      <c r="B249" s="30"/>
      <c r="C249" s="19"/>
      <c r="D249" s="19"/>
      <c r="E249" s="16"/>
      <c r="F249" s="16">
        <f>'[1]DATI 2017'!$K$824</f>
        <v>2305</v>
      </c>
      <c r="G249" s="30" t="str">
        <f>'[1]DATI 2017'!$M$824</f>
        <v>Rimborso alla Cassa depositi e prestiti della quota interessi delle rate di ammortamento relative ai mutui contratti nel settore delle opere stradali</v>
      </c>
      <c r="H249" s="31"/>
      <c r="I249" s="20"/>
      <c r="J249" s="69">
        <f>'[1]DATI 2017'!$AB$824</f>
        <v>7.6100406700000001</v>
      </c>
      <c r="K249" s="20"/>
      <c r="L249" s="69"/>
      <c r="M249" s="69"/>
      <c r="N249" s="20"/>
      <c r="O249" s="20"/>
      <c r="P249" s="20"/>
      <c r="Q249" s="20"/>
    </row>
    <row r="250" spans="1:17" ht="36" hidden="1" customHeight="1" x14ac:dyDescent="0.25">
      <c r="A250" s="30"/>
      <c r="B250" s="30"/>
      <c r="C250" s="19"/>
      <c r="D250" s="19"/>
      <c r="E250" s="16"/>
      <c r="F250" s="16">
        <f>'[1]DATI 2017'!$K$891</f>
        <v>9555</v>
      </c>
      <c r="G250" s="30" t="str">
        <f>'[1]DATI 2017'!$M$891</f>
        <v>Rimborso alla Cassa depositi e prestiti della quota capitale delle rate di ammortamento relative ai mutui contratti nel settore delle opere stradali</v>
      </c>
      <c r="H250" s="31"/>
      <c r="I250" s="20"/>
      <c r="J250" s="69"/>
      <c r="K250" s="20"/>
      <c r="L250" s="69"/>
      <c r="M250" s="69">
        <f>'[1]DATI 2017'!$AB$891</f>
        <v>4.6210770500000002</v>
      </c>
      <c r="N250" s="20"/>
      <c r="O250" s="20"/>
      <c r="P250" s="20"/>
      <c r="Q250" s="20"/>
    </row>
    <row r="251" spans="1:17" ht="20.100000000000001" customHeight="1" x14ac:dyDescent="0.25">
      <c r="A251" s="30"/>
      <c r="B251" s="30"/>
      <c r="C251" s="173" t="s">
        <v>18</v>
      </c>
      <c r="D251" s="173"/>
      <c r="E251" s="173"/>
      <c r="F251" s="173"/>
      <c r="G251" s="173"/>
      <c r="H251" s="31"/>
      <c r="I251" s="37">
        <f t="shared" ref="I251:Q251" si="11">SUM(I239,I247)</f>
        <v>0.10924844</v>
      </c>
      <c r="J251" s="37">
        <f t="shared" si="11"/>
        <v>7.6100406700000001</v>
      </c>
      <c r="K251" s="37">
        <f t="shared" si="11"/>
        <v>7.7192891100000001</v>
      </c>
      <c r="L251" s="37">
        <f t="shared" si="11"/>
        <v>0</v>
      </c>
      <c r="M251" s="37">
        <f t="shared" si="11"/>
        <v>4.8044238100000003</v>
      </c>
      <c r="N251" s="37">
        <f t="shared" si="11"/>
        <v>4.8044238100000003</v>
      </c>
      <c r="O251" s="37">
        <v>0.109</v>
      </c>
      <c r="P251" s="37">
        <v>12.414</v>
      </c>
      <c r="Q251" s="37">
        <f t="shared" si="11"/>
        <v>12.523712919999999</v>
      </c>
    </row>
    <row r="252" spans="1:17" ht="20.100000000000001" customHeight="1" x14ac:dyDescent="0.25">
      <c r="A252" s="30"/>
      <c r="C252" s="155" t="s">
        <v>40</v>
      </c>
      <c r="D252" s="155"/>
      <c r="E252" s="155"/>
      <c r="F252" s="155"/>
      <c r="G252" s="155"/>
      <c r="H252" s="31"/>
      <c r="I252" s="37">
        <f t="shared" ref="I252:Q252" si="12">SUM(I259+I269)</f>
        <v>1.2845662199999999</v>
      </c>
      <c r="J252" s="57">
        <f t="shared" si="12"/>
        <v>22.611982999999999</v>
      </c>
      <c r="K252" s="57">
        <f t="shared" si="12"/>
        <v>23.896549219999997</v>
      </c>
      <c r="L252" s="37">
        <f t="shared" si="12"/>
        <v>0</v>
      </c>
      <c r="M252" s="57">
        <f t="shared" si="12"/>
        <v>194.00462375000001</v>
      </c>
      <c r="N252" s="57">
        <f t="shared" si="12"/>
        <v>194.00462375000001</v>
      </c>
      <c r="O252" s="57">
        <v>1.2849999999999999</v>
      </c>
      <c r="P252" s="57">
        <v>216.61699999999999</v>
      </c>
      <c r="Q252" s="57">
        <f t="shared" si="12"/>
        <v>217.90117297</v>
      </c>
    </row>
    <row r="253" spans="1:17" ht="34.5" customHeight="1" x14ac:dyDescent="0.25">
      <c r="A253" s="30"/>
      <c r="B253" s="30"/>
      <c r="C253" s="19" t="s">
        <v>41</v>
      </c>
      <c r="D253" s="19"/>
      <c r="E253" s="174" t="s">
        <v>9</v>
      </c>
      <c r="F253" s="175"/>
      <c r="H253" s="31"/>
      <c r="I253" s="109">
        <f>SUM(I254:I255)</f>
        <v>0</v>
      </c>
      <c r="J253" s="109">
        <f>SUM(J254:J255)</f>
        <v>0</v>
      </c>
      <c r="K253" s="52">
        <f>SUM(I253+J253)</f>
        <v>0</v>
      </c>
      <c r="L253" s="69">
        <f>SUM(L254:L255)</f>
        <v>0</v>
      </c>
      <c r="M253" s="69">
        <f>SUM(M254:M255)</f>
        <v>33.705859959999998</v>
      </c>
      <c r="N253" s="52">
        <f>SUM(L253+M253)</f>
        <v>33.705859959999998</v>
      </c>
      <c r="O253" s="69">
        <f>SUM(O254:O256)</f>
        <v>0</v>
      </c>
      <c r="P253" s="50">
        <f>SUM(M253+J253)</f>
        <v>33.705859959999998</v>
      </c>
      <c r="Q253" s="40">
        <f>SUM(N253+K253)</f>
        <v>33.705859959999998</v>
      </c>
    </row>
    <row r="254" spans="1:17" ht="27.75" hidden="1" customHeight="1" x14ac:dyDescent="0.25">
      <c r="A254" s="30"/>
      <c r="B254" s="30"/>
      <c r="C254" s="19"/>
      <c r="D254" s="19"/>
      <c r="E254" s="21" t="s">
        <v>13</v>
      </c>
      <c r="F254" s="41" t="e">
        <f>'[1]DATI 2017'!#REF!</f>
        <v>#REF!</v>
      </c>
      <c r="G254" s="23" t="str">
        <f>'[1]DATI 2017'!$M$187</f>
        <v>Spese per la realizzazione del sistema idroviario padano-veneto</v>
      </c>
      <c r="H254" s="24" t="str">
        <f>'[1]DATI 2017'!$V$187</f>
        <v>21.01</v>
      </c>
      <c r="I254" s="33"/>
      <c r="J254" s="33"/>
      <c r="K254" s="27"/>
      <c r="L254" s="33"/>
      <c r="M254" s="33">
        <f>'[1]DATI 2017'!$AB$187</f>
        <v>33.705859959999998</v>
      </c>
      <c r="N254" s="27"/>
      <c r="O254" s="27"/>
      <c r="P254" s="27"/>
      <c r="Q254" s="27"/>
    </row>
    <row r="255" spans="1:17" ht="43.5" hidden="1" customHeight="1" x14ac:dyDescent="0.25">
      <c r="A255" s="30"/>
      <c r="B255" s="30"/>
      <c r="C255" s="19"/>
      <c r="D255" s="19"/>
      <c r="E255" s="21"/>
      <c r="F255" s="41">
        <f>'[1]DATI 2017'!$I$188</f>
        <v>0</v>
      </c>
      <c r="G255" s="23" t="str">
        <f>'[1]DATI 2017'!$M$188</f>
        <v>Soome da assegnare per l'esecuzione di interventi volti a rimuovere i rischi di esondazione del fiume Pescara e a ristabilire le condizioni di agibilità del porto-canale di Pescara</v>
      </c>
      <c r="H255" s="24"/>
      <c r="I255" s="33"/>
      <c r="J255" s="33"/>
      <c r="K255" s="27"/>
      <c r="L255" s="33"/>
      <c r="M255" s="33">
        <f>'[1]DATI 2017'!$AB$188</f>
        <v>0</v>
      </c>
      <c r="N255" s="27"/>
      <c r="O255" s="27"/>
      <c r="P255" s="27"/>
      <c r="Q255" s="27"/>
    </row>
    <row r="256" spans="1:17" ht="9.9499999999999993" hidden="1" customHeight="1" x14ac:dyDescent="0.25">
      <c r="A256" s="30"/>
      <c r="B256" s="30"/>
      <c r="C256" s="30"/>
      <c r="D256" s="30"/>
      <c r="I256" s="50"/>
      <c r="J256" s="50"/>
      <c r="K256" s="110"/>
      <c r="L256" s="111"/>
      <c r="M256" s="50"/>
      <c r="N256" s="40"/>
      <c r="O256" s="40"/>
      <c r="P256" s="40"/>
      <c r="Q256" s="40"/>
    </row>
    <row r="257" spans="1:17" ht="39" hidden="1" customHeight="1" x14ac:dyDescent="0.25">
      <c r="A257" s="30"/>
      <c r="B257" s="30"/>
      <c r="C257" s="19"/>
      <c r="D257" s="19"/>
      <c r="E257" s="176" t="s">
        <v>10</v>
      </c>
      <c r="F257" s="171"/>
      <c r="H257" s="31"/>
      <c r="I257" s="70">
        <f>I258</f>
        <v>0</v>
      </c>
      <c r="J257" s="70">
        <f>J258</f>
        <v>0</v>
      </c>
      <c r="K257" s="70">
        <f>SUM(I257+J257)</f>
        <v>0</v>
      </c>
      <c r="L257" s="70">
        <f>L258</f>
        <v>0</v>
      </c>
      <c r="M257" s="70">
        <f>M258</f>
        <v>0</v>
      </c>
      <c r="N257" s="20">
        <f>SUM(L257+M257)</f>
        <v>0</v>
      </c>
      <c r="O257" s="20"/>
      <c r="P257" s="20"/>
      <c r="Q257" s="20">
        <f>SUM(N257,K257)</f>
        <v>0</v>
      </c>
    </row>
    <row r="258" spans="1:17" ht="27.75" hidden="1" customHeight="1" x14ac:dyDescent="0.25">
      <c r="A258" s="30"/>
      <c r="B258" s="30"/>
      <c r="C258" s="30"/>
      <c r="D258" s="30"/>
      <c r="E258" s="21" t="s">
        <v>15</v>
      </c>
      <c r="F258" s="41"/>
      <c r="G258" s="23"/>
      <c r="H258" s="24" t="e">
        <f>'[1]DATI 2017'!#REF!</f>
        <v>#REF!</v>
      </c>
      <c r="I258" s="33"/>
      <c r="J258" s="33"/>
      <c r="K258" s="27"/>
      <c r="L258" s="62"/>
      <c r="M258" s="33"/>
      <c r="N258" s="55"/>
      <c r="O258" s="55"/>
      <c r="P258" s="55"/>
      <c r="Q258" s="55"/>
    </row>
    <row r="259" spans="1:17" ht="19.5" customHeight="1" x14ac:dyDescent="0.25">
      <c r="A259" s="30"/>
      <c r="B259" s="30"/>
      <c r="C259" s="30"/>
      <c r="D259" s="30"/>
      <c r="G259" s="47" t="s">
        <v>42</v>
      </c>
      <c r="H259" s="31"/>
      <c r="I259" s="37">
        <f t="shared" ref="I259:Q259" si="13">SUM(I253+I257)</f>
        <v>0</v>
      </c>
      <c r="J259" s="37">
        <f t="shared" si="13"/>
        <v>0</v>
      </c>
      <c r="K259" s="37">
        <f t="shared" si="13"/>
        <v>0</v>
      </c>
      <c r="L259" s="37">
        <f t="shared" si="13"/>
        <v>0</v>
      </c>
      <c r="M259" s="37">
        <f t="shared" si="13"/>
        <v>33.705859959999998</v>
      </c>
      <c r="N259" s="37">
        <f t="shared" si="13"/>
        <v>33.705859959999998</v>
      </c>
      <c r="O259" s="37">
        <f t="shared" si="13"/>
        <v>0</v>
      </c>
      <c r="P259" s="37">
        <f t="shared" si="13"/>
        <v>33.705859959999998</v>
      </c>
      <c r="Q259" s="37">
        <f t="shared" si="13"/>
        <v>33.705859959999998</v>
      </c>
    </row>
    <row r="260" spans="1:17" ht="42" customHeight="1" x14ac:dyDescent="0.25">
      <c r="A260" s="30"/>
      <c r="B260" s="30"/>
      <c r="C260" s="19" t="s">
        <v>43</v>
      </c>
      <c r="D260" s="19"/>
      <c r="E260" s="147" t="s">
        <v>9</v>
      </c>
      <c r="F260" s="148"/>
      <c r="H260" s="31"/>
      <c r="I260" s="69">
        <f>SUM(I261:I268)</f>
        <v>1.2845662199999999</v>
      </c>
      <c r="J260" s="89">
        <f>SUM(J261:J268)</f>
        <v>22.611982999999999</v>
      </c>
      <c r="K260" s="20">
        <f>SUM(I260+J260)</f>
        <v>23.896549219999997</v>
      </c>
      <c r="L260" s="69">
        <f>SUM(L261:L268)</f>
        <v>0</v>
      </c>
      <c r="M260" s="50">
        <f>SUM(M261:M268)</f>
        <v>160.29876379000001</v>
      </c>
      <c r="N260" s="20">
        <f>SUM(L260,M260)</f>
        <v>160.29876379000001</v>
      </c>
      <c r="O260" s="69">
        <v>1.2849999999999999</v>
      </c>
      <c r="P260" s="69">
        <v>182.911</v>
      </c>
      <c r="Q260" s="20">
        <f>SUM(K260+N260)</f>
        <v>184.19531301000001</v>
      </c>
    </row>
    <row r="261" spans="1:17" ht="27.75" hidden="1" customHeight="1" x14ac:dyDescent="0.25">
      <c r="A261" s="30"/>
      <c r="B261" s="30"/>
      <c r="C261" s="30"/>
      <c r="D261" s="30"/>
      <c r="E261" s="21" t="s">
        <v>13</v>
      </c>
      <c r="F261" s="41" t="e">
        <f>'[1]DATI 2017'!#REF!</f>
        <v>#REF!</v>
      </c>
      <c r="G261" s="23" t="str">
        <f>'[1]DATI 2017'!$M$98</f>
        <v>Spese di esercizio per gestioni di servizi di navigazione lacuale. Anticipazioni di spese per provvedimenti di ufficio</v>
      </c>
      <c r="H261" s="24" t="str">
        <f>'[1]DATI 2017'!$V$98</f>
        <v>02.02</v>
      </c>
      <c r="I261" s="33"/>
      <c r="J261" s="33">
        <f>'[1]DATI 2017'!$AB$98</f>
        <v>22.611982999999999</v>
      </c>
      <c r="K261" s="26"/>
      <c r="L261" s="33"/>
      <c r="M261" s="33"/>
      <c r="N261" s="26"/>
      <c r="O261" s="26"/>
      <c r="P261" s="26"/>
      <c r="Q261" s="26"/>
    </row>
    <row r="262" spans="1:17" ht="27.75" hidden="1" customHeight="1" x14ac:dyDescent="0.25">
      <c r="A262" s="30"/>
      <c r="B262" s="30"/>
      <c r="C262" s="30"/>
      <c r="D262" s="30"/>
      <c r="E262" s="21"/>
      <c r="F262" s="41" t="e">
        <f>'[1]DATI 2017'!#REF!</f>
        <v>#REF!</v>
      </c>
      <c r="G262" s="23" t="str">
        <f>'[1]DATI 2017'!$M$45</f>
        <v>Somma da assegnare all'Autorità portuale di Venezia per gli interventi relativi all'escavazione ed alla manutenzione dei canali navigabili</v>
      </c>
      <c r="H262" s="24"/>
      <c r="I262" s="33"/>
      <c r="J262" s="33"/>
      <c r="K262" s="26"/>
      <c r="L262" s="33"/>
      <c r="M262" s="33">
        <f>'[1]DATI 2017'!$AB$45</f>
        <v>0.61950680000000002</v>
      </c>
      <c r="N262" s="26"/>
      <c r="O262" s="26"/>
      <c r="P262" s="26"/>
      <c r="Q262" s="26"/>
    </row>
    <row r="263" spans="1:17" ht="27.75" hidden="1" customHeight="1" x14ac:dyDescent="0.25">
      <c r="A263" s="30"/>
      <c r="B263" s="30"/>
      <c r="C263" s="30"/>
      <c r="D263" s="30"/>
      <c r="E263" s="21"/>
      <c r="F263" s="41">
        <f>'[1]DATI 2017'!$G$52</f>
        <v>1273</v>
      </c>
      <c r="G263" s="23" t="str">
        <f>'[1]DATI 2017'!$M$52</f>
        <v>Spese di funzionamento dell'ufficio di piano per la salvaguardia di Venezia e della sua laguna</v>
      </c>
      <c r="H263" s="24"/>
      <c r="I263" s="33">
        <f>'[1]DATI 2017'!$AB$52</f>
        <v>0</v>
      </c>
      <c r="J263" s="33"/>
      <c r="K263" s="26"/>
      <c r="L263" s="33"/>
      <c r="M263" s="33"/>
      <c r="N263" s="26"/>
      <c r="O263" s="26"/>
      <c r="P263" s="26"/>
      <c r="Q263" s="26"/>
    </row>
    <row r="264" spans="1:17" ht="27.75" hidden="1" customHeight="1" x14ac:dyDescent="0.25">
      <c r="A264" s="30"/>
      <c r="B264" s="30"/>
      <c r="C264" s="30"/>
      <c r="D264" s="30"/>
      <c r="E264" s="21"/>
      <c r="F264" s="41">
        <f>'[1]DATI 2017'!$J$53</f>
        <v>1290</v>
      </c>
      <c r="G264" s="23" t="str">
        <f>'[1]DATI 2017'!$M$53</f>
        <v>Somme destinate all'attività del Ministero delle Infrastrutture in materia di dighe</v>
      </c>
      <c r="H264" s="24"/>
      <c r="I264" s="33">
        <f>'[1]DATI 2017'!$AB$53</f>
        <v>1.2845662199999999</v>
      </c>
      <c r="J264" s="33"/>
      <c r="K264" s="26"/>
      <c r="L264" s="33"/>
      <c r="M264" s="33"/>
      <c r="N264" s="26"/>
      <c r="O264" s="26"/>
      <c r="P264" s="26"/>
      <c r="Q264" s="26"/>
    </row>
    <row r="265" spans="1:17" ht="27.75" hidden="1" customHeight="1" x14ac:dyDescent="0.25">
      <c r="A265" s="30"/>
      <c r="B265" s="30"/>
      <c r="C265" s="30"/>
      <c r="D265" s="30"/>
      <c r="E265" s="21"/>
      <c r="F265" s="41">
        <f>'[1]DATI 2017'!$H$10</f>
        <v>7624</v>
      </c>
      <c r="G265" s="23" t="str">
        <f>'[1]DATI 2017'!$M$10</f>
        <v>Interventi a favore della gestione governativa navigazione laghi Maggiore, Garda e Como</v>
      </c>
      <c r="H265" s="24"/>
      <c r="I265" s="33"/>
      <c r="J265" s="33"/>
      <c r="K265" s="26"/>
      <c r="L265" s="33"/>
      <c r="M265" s="33">
        <f>'[1]DATI 2017'!$AB$10</f>
        <v>0</v>
      </c>
      <c r="N265" s="26"/>
      <c r="O265" s="26"/>
      <c r="P265" s="26"/>
      <c r="Q265" s="26"/>
    </row>
    <row r="266" spans="1:17" ht="27.75" hidden="1" customHeight="1" x14ac:dyDescent="0.25">
      <c r="A266" s="30"/>
      <c r="B266" s="30"/>
      <c r="C266" s="30"/>
      <c r="D266" s="30"/>
      <c r="E266" s="21"/>
      <c r="F266" s="41">
        <f>'[1]DATI 2017'!$G$54</f>
        <v>7200</v>
      </c>
      <c r="G266" s="23" t="str">
        <f>'[1]DATI 2017'!$M$54</f>
        <v>Spese per la realizzazione del sistema Mose</v>
      </c>
      <c r="H266" s="24"/>
      <c r="I266" s="33"/>
      <c r="J266" s="33"/>
      <c r="K266" s="26"/>
      <c r="L266" s="33"/>
      <c r="M266" s="33">
        <f>'[1]DATI 2017'!$AB$54</f>
        <v>159.30544531000001</v>
      </c>
      <c r="N266" s="26"/>
      <c r="O266" s="26"/>
      <c r="P266" s="26"/>
      <c r="Q266" s="26"/>
    </row>
    <row r="267" spans="1:17" ht="27.75" hidden="1" customHeight="1" x14ac:dyDescent="0.25">
      <c r="A267" s="30"/>
      <c r="B267" s="30"/>
      <c r="C267" s="30"/>
      <c r="D267" s="30"/>
      <c r="E267" s="21"/>
      <c r="F267" s="41" t="e">
        <f>'[1]DATI 2017'!#REF!</f>
        <v>#REF!</v>
      </c>
      <c r="G267" s="23" t="str">
        <f>'[1]DATI 2017'!$M$189</f>
        <v>Contributi per il miglioramento tecnico-ambientale dei servizi di trasporto pubblico sui laghi d'Iseo e Trasimeno</v>
      </c>
      <c r="H267" s="24" t="str">
        <f>'[1]DATI 2017'!$V$189</f>
        <v>22.02</v>
      </c>
      <c r="I267" s="33"/>
      <c r="J267" s="33"/>
      <c r="K267" s="26"/>
      <c r="L267" s="33"/>
      <c r="M267" s="33">
        <f>'[1]DATI 2017'!$AB$189</f>
        <v>0.37381167999999998</v>
      </c>
      <c r="N267" s="26"/>
      <c r="O267" s="26"/>
      <c r="P267" s="26"/>
      <c r="Q267" s="26"/>
    </row>
    <row r="268" spans="1:17" ht="27.75" hidden="1" customHeight="1" x14ac:dyDescent="0.25">
      <c r="A268" s="30"/>
      <c r="B268" s="30"/>
      <c r="C268" s="30"/>
      <c r="D268" s="30"/>
      <c r="E268" s="65"/>
      <c r="F268" s="41">
        <f>'[1]DATI 2017'!$H$185</f>
        <v>7697</v>
      </c>
      <c r="G268" s="23" t="str">
        <f>'[1]DATI 2017'!$M$185</f>
        <v>Spese di carattere patrimoniale per il potenziamento dei servizi di navigazione lacuale non di competenza delle Regioni</v>
      </c>
      <c r="H268" s="24" t="str">
        <f>'[1]DATI 2017'!$V$185</f>
        <v>23.01</v>
      </c>
      <c r="I268" s="33"/>
      <c r="J268" s="33"/>
      <c r="K268" s="27"/>
      <c r="L268" s="33"/>
      <c r="M268" s="33">
        <f>'[1]DATI 2017'!$AB$185</f>
        <v>0</v>
      </c>
      <c r="N268" s="27"/>
      <c r="O268" s="27"/>
      <c r="P268" s="27"/>
      <c r="Q268" s="27"/>
    </row>
    <row r="269" spans="1:17" ht="19.5" customHeight="1" x14ac:dyDescent="0.25">
      <c r="A269" s="30"/>
      <c r="B269" s="30"/>
      <c r="C269" s="30"/>
      <c r="D269" s="30"/>
      <c r="G269" s="47" t="s">
        <v>44</v>
      </c>
      <c r="H269" s="31"/>
      <c r="I269" s="52">
        <f>$I$260</f>
        <v>1.2845662199999999</v>
      </c>
      <c r="J269" s="52">
        <f>$J$260</f>
        <v>22.611982999999999</v>
      </c>
      <c r="K269" s="52">
        <f>$K$260</f>
        <v>23.896549219999997</v>
      </c>
      <c r="L269" s="52">
        <f>$L$260</f>
        <v>0</v>
      </c>
      <c r="M269" s="52">
        <f>$M$260</f>
        <v>160.29876379000001</v>
      </c>
      <c r="N269" s="52">
        <f>$N$260</f>
        <v>160.29876379000001</v>
      </c>
      <c r="O269" s="52">
        <v>1.2849999999999999</v>
      </c>
      <c r="P269" s="52">
        <v>182.911</v>
      </c>
      <c r="Q269" s="52">
        <f>$Q$260</f>
        <v>184.19531301000001</v>
      </c>
    </row>
    <row r="270" spans="1:17" s="13" customFormat="1" ht="19.5" customHeight="1" x14ac:dyDescent="0.25">
      <c r="A270" s="16"/>
      <c r="B270" s="11"/>
      <c r="C270" s="155" t="s">
        <v>45</v>
      </c>
      <c r="D270" s="155"/>
      <c r="E270" s="155"/>
      <c r="F270" s="155"/>
      <c r="G270" s="155"/>
      <c r="H270" s="31"/>
      <c r="I270" s="57">
        <f t="shared" ref="I270:Q270" si="14">SUM(I329+I338)</f>
        <v>810.85000567000009</v>
      </c>
      <c r="J270" s="57">
        <f t="shared" si="14"/>
        <v>178.36962095000001</v>
      </c>
      <c r="K270" s="57">
        <f t="shared" si="14"/>
        <v>989.21962661999999</v>
      </c>
      <c r="L270" s="57">
        <f t="shared" si="14"/>
        <v>17.17359184</v>
      </c>
      <c r="M270" s="57">
        <f t="shared" si="14"/>
        <v>483.55004854000003</v>
      </c>
      <c r="N270" s="57">
        <f t="shared" si="14"/>
        <v>500.72364038000001</v>
      </c>
      <c r="O270" s="57">
        <v>828.024</v>
      </c>
      <c r="P270" s="57">
        <v>661.92</v>
      </c>
      <c r="Q270" s="57">
        <f t="shared" si="14"/>
        <v>1489.9432669999999</v>
      </c>
    </row>
    <row r="271" spans="1:17" ht="30" customHeight="1" x14ac:dyDescent="0.25">
      <c r="A271" s="30"/>
      <c r="B271" s="30"/>
      <c r="C271" s="30"/>
      <c r="D271" s="30"/>
      <c r="E271" s="174" t="s">
        <v>9</v>
      </c>
      <c r="F271" s="175"/>
      <c r="H271" s="31"/>
      <c r="I271" s="50">
        <f>SUM(I272:I304)</f>
        <v>688.85000567000009</v>
      </c>
      <c r="J271" s="50">
        <f>SUM(J272:J304)</f>
        <v>177.75069944000001</v>
      </c>
      <c r="K271" s="40">
        <f>SUM(I271+J271)</f>
        <v>866.60070511000004</v>
      </c>
      <c r="L271" s="109">
        <f>SUM(L272:L304)</f>
        <v>0</v>
      </c>
      <c r="M271" s="50">
        <f>SUM(M272:M304)</f>
        <v>200.59469973</v>
      </c>
      <c r="N271" s="40">
        <f>SUM(L271+M271)</f>
        <v>200.59469973</v>
      </c>
      <c r="O271" s="50">
        <v>688.85</v>
      </c>
      <c r="P271" s="50">
        <v>378.34500000000003</v>
      </c>
      <c r="Q271" s="40">
        <f>SUM(K271+N271)</f>
        <v>1067.19540484</v>
      </c>
    </row>
    <row r="272" spans="1:17" ht="27.75" hidden="1" customHeight="1" x14ac:dyDescent="0.25">
      <c r="A272" s="30"/>
      <c r="B272" s="30"/>
      <c r="C272" s="30">
        <v>21</v>
      </c>
      <c r="D272" s="30"/>
      <c r="E272" s="21" t="s">
        <v>13</v>
      </c>
      <c r="F272" s="41" t="s">
        <v>46</v>
      </c>
      <c r="G272" s="23" t="s">
        <v>47</v>
      </c>
      <c r="H272" s="24"/>
      <c r="I272" s="33">
        <f>'[1]DATI 2017'!$AA$568</f>
        <v>683.81130867000013</v>
      </c>
      <c r="J272" s="33"/>
      <c r="K272" s="27"/>
      <c r="L272" s="33"/>
      <c r="M272" s="33">
        <f>'[1]DATI 2017'!$AA$634</f>
        <v>3.1777275500000002</v>
      </c>
      <c r="N272" s="27"/>
      <c r="O272" s="27"/>
      <c r="P272" s="27"/>
      <c r="Q272" s="27"/>
    </row>
    <row r="273" spans="1:17" ht="27.75" hidden="1" customHeight="1" x14ac:dyDescent="0.25">
      <c r="A273" s="30"/>
      <c r="B273" s="30"/>
      <c r="C273" s="30"/>
      <c r="D273" s="30"/>
      <c r="E273" s="23"/>
      <c r="F273" s="41" t="e">
        <f>'[1]DATI 2017'!#REF!</f>
        <v>#REF!</v>
      </c>
      <c r="G273" s="23" t="str">
        <f>'[1]DATI 2017'!$M$102</f>
        <v>Anticipazioni alle Capitanerie di Porto per sopperire alle momentanee deficienze di cassa</v>
      </c>
      <c r="H273" s="24" t="str">
        <f>'[1]DATI 2017'!$V$102</f>
        <v>10.03</v>
      </c>
      <c r="I273" s="71">
        <f>'[1]DATI 2017'!$AB$102</f>
        <v>5.038697</v>
      </c>
      <c r="J273" s="33"/>
      <c r="K273" s="27"/>
      <c r="L273" s="33"/>
      <c r="M273" s="33"/>
      <c r="N273" s="27"/>
      <c r="O273" s="27"/>
      <c r="P273" s="27"/>
      <c r="Q273" s="27"/>
    </row>
    <row r="274" spans="1:17" ht="27.75" hidden="1" customHeight="1" x14ac:dyDescent="0.25">
      <c r="A274" s="30"/>
      <c r="B274" s="30"/>
      <c r="C274" s="30"/>
      <c r="D274" s="30"/>
      <c r="E274" s="23"/>
      <c r="F274" s="41">
        <f>'[1]DATI 2017'!$H$12</f>
        <v>7255</v>
      </c>
      <c r="G274" s="23" t="str">
        <f>'[1]DATI 2017'!$M$12</f>
        <v>Spese per il potenziamento del trasporto marittimo passeggeri nello stretto di Messina</v>
      </c>
      <c r="H274" s="24"/>
      <c r="I274" s="49"/>
      <c r="J274" s="33"/>
      <c r="K274" s="27"/>
      <c r="L274" s="33"/>
      <c r="M274" s="33">
        <f>'[1]DATI 2017'!$AB$12</f>
        <v>7.0008103099999994</v>
      </c>
      <c r="N274" s="27"/>
      <c r="O274" s="27"/>
      <c r="P274" s="27"/>
      <c r="Q274" s="27"/>
    </row>
    <row r="275" spans="1:17" ht="27.75" hidden="1" customHeight="1" x14ac:dyDescent="0.25">
      <c r="A275" s="30"/>
      <c r="B275" s="30"/>
      <c r="C275" s="30"/>
      <c r="D275" s="30"/>
      <c r="E275" s="23"/>
      <c r="F275" s="41" t="str">
        <f>'[1]DATI 2017'!$F$492</f>
        <v>AGG.15</v>
      </c>
      <c r="G275" s="23"/>
      <c r="H275" s="24"/>
      <c r="I275" s="49"/>
      <c r="J275" s="33">
        <f>'[1]DATI 2017'!$AA$494</f>
        <v>0</v>
      </c>
      <c r="K275" s="27"/>
      <c r="L275" s="33"/>
      <c r="M275" s="33"/>
      <c r="N275" s="27"/>
      <c r="O275" s="27"/>
      <c r="P275" s="27"/>
      <c r="Q275" s="27"/>
    </row>
    <row r="276" spans="1:17" ht="27.75" hidden="1" customHeight="1" x14ac:dyDescent="0.25">
      <c r="A276" s="30"/>
      <c r="B276" s="30"/>
      <c r="C276" s="30"/>
      <c r="D276" s="30"/>
      <c r="E276" s="23"/>
      <c r="F276" s="41">
        <f>'[1]DATI 2017'!$J$191</f>
        <v>7257</v>
      </c>
      <c r="G276" s="23" t="str">
        <f>'[1]DATI 2017'!$M$191</f>
        <v>Contributo per la realizzazione della piastra portuale di Taranto</v>
      </c>
      <c r="H276" s="24"/>
      <c r="I276" s="71"/>
      <c r="J276" s="33"/>
      <c r="K276" s="27"/>
      <c r="L276" s="33"/>
      <c r="M276" s="33">
        <f>'[1]DATI 2017'!$AB$191</f>
        <v>0</v>
      </c>
      <c r="N276" s="27"/>
      <c r="O276" s="27"/>
      <c r="P276" s="27"/>
      <c r="Q276" s="27"/>
    </row>
    <row r="277" spans="1:17" ht="27.75" hidden="1" customHeight="1" x14ac:dyDescent="0.25">
      <c r="A277" s="30"/>
      <c r="B277" s="30"/>
      <c r="C277" s="30"/>
      <c r="D277" s="30"/>
      <c r="E277" s="23"/>
      <c r="F277" s="41">
        <f>'[1]DATI 2017'!$J$192</f>
        <v>7258</v>
      </c>
      <c r="G277" s="23" t="str">
        <f>'[1]DATI 2017'!$M$192</f>
        <v>Fondo per le infrastrutture portuali</v>
      </c>
      <c r="H277" s="24"/>
      <c r="I277" s="71"/>
      <c r="J277" s="33"/>
      <c r="K277" s="27"/>
      <c r="L277" s="33"/>
      <c r="M277" s="33">
        <f>'[1]DATI 2017'!$AB$192</f>
        <v>2.1422103300000002</v>
      </c>
      <c r="N277" s="27"/>
      <c r="O277" s="27"/>
      <c r="P277" s="27"/>
      <c r="Q277" s="27"/>
    </row>
    <row r="278" spans="1:17" ht="27.75" hidden="1" customHeight="1" x14ac:dyDescent="0.25">
      <c r="A278" s="30"/>
      <c r="B278" s="30"/>
      <c r="C278" s="30"/>
      <c r="D278" s="30"/>
      <c r="E278" s="23"/>
      <c r="F278" s="41">
        <f>'[1]DATI 2017'!$L$97</f>
        <v>1802</v>
      </c>
      <c r="G278" s="23" t="str">
        <f>'[1]DATI 2017'!$M$97</f>
        <v xml:space="preserve">Contributi alle Autorità portuli per l'esenzione della tassa di ancoraggio data alle navi porta contenitori adibite a servizi regolari di linea </v>
      </c>
      <c r="H278" s="24"/>
      <c r="I278" s="71"/>
      <c r="J278" s="33">
        <f>'[1]DATI 2017'!$AB$97</f>
        <v>2</v>
      </c>
      <c r="K278" s="27"/>
      <c r="L278" s="33"/>
      <c r="M278" s="33"/>
      <c r="N278" s="27"/>
      <c r="O278" s="27"/>
      <c r="P278" s="27"/>
      <c r="Q278" s="27"/>
    </row>
    <row r="279" spans="1:17" ht="27.75" hidden="1" customHeight="1" x14ac:dyDescent="0.25">
      <c r="A279" s="30"/>
      <c r="B279" s="30"/>
      <c r="C279" s="30"/>
      <c r="D279" s="30"/>
      <c r="E279" s="23"/>
      <c r="F279" s="41">
        <f>'[1]DATI 2017'!$J$116</f>
        <v>1616</v>
      </c>
      <c r="G279" s="23" t="str">
        <f>'[1]DATI 2017'!$M$116</f>
        <v xml:space="preserve">Spese per missioni connesse alla vigilanza sull'attività delle imprese di costruzione, riparazione e demolizione navale </v>
      </c>
      <c r="H279" s="24"/>
      <c r="I279" s="71">
        <f>'[1]DATI 2017'!$AB$116</f>
        <v>0</v>
      </c>
      <c r="J279" s="33"/>
      <c r="K279" s="27"/>
      <c r="L279" s="33"/>
      <c r="M279" s="33"/>
      <c r="N279" s="27"/>
      <c r="O279" s="27"/>
      <c r="P279" s="27"/>
      <c r="Q279" s="27"/>
    </row>
    <row r="280" spans="1:17" ht="27.75" hidden="1" customHeight="1" x14ac:dyDescent="0.25">
      <c r="A280" s="30"/>
      <c r="B280" s="30"/>
      <c r="C280" s="30"/>
      <c r="D280" s="30"/>
      <c r="E280" s="23"/>
      <c r="F280" s="41">
        <f>'[1]DATI 2017'!$H$107</f>
        <v>7838</v>
      </c>
      <c r="G280" s="23" t="str">
        <f>'[1]DATI 2017'!$M$107</f>
        <v>Spese per la realizzazione del sistema integrato VTMIS</v>
      </c>
      <c r="H280" s="24"/>
      <c r="I280" s="49"/>
      <c r="J280" s="33"/>
      <c r="K280" s="27"/>
      <c r="L280" s="33"/>
      <c r="M280" s="33">
        <f>'[1]DATI 2017'!$AB$107</f>
        <v>12.718506119999999</v>
      </c>
      <c r="N280" s="27"/>
      <c r="O280" s="27"/>
      <c r="P280" s="27"/>
      <c r="Q280" s="27"/>
    </row>
    <row r="281" spans="1:17" ht="27.75" hidden="1" customHeight="1" x14ac:dyDescent="0.25">
      <c r="A281" s="30"/>
      <c r="B281" s="30"/>
      <c r="C281" s="30"/>
      <c r="D281" s="30"/>
      <c r="E281" s="23"/>
      <c r="F281" s="41">
        <f>'[1]DATI 2017'!$K$108</f>
        <v>7839</v>
      </c>
      <c r="G281" s="23" t="str">
        <f>'[1]DATI 2017'!$M$108</f>
        <v>Spese per il sistema informativo per la getsione portuale denominato PMIS</v>
      </c>
      <c r="H281" s="24"/>
      <c r="I281" s="49"/>
      <c r="J281" s="33"/>
      <c r="K281" s="27"/>
      <c r="L281" s="33"/>
      <c r="M281" s="33">
        <f>'[1]DATI 2017'!$AB$108</f>
        <v>0.97162599999999999</v>
      </c>
      <c r="N281" s="27"/>
      <c r="O281" s="27"/>
      <c r="P281" s="27"/>
      <c r="Q281" s="27"/>
    </row>
    <row r="282" spans="1:17" ht="27.75" hidden="1" customHeight="1" x14ac:dyDescent="0.25">
      <c r="A282" s="30"/>
      <c r="B282" s="30"/>
      <c r="C282" s="30"/>
      <c r="D282" s="30"/>
      <c r="E282" s="23"/>
      <c r="F282" s="41">
        <f>'[1]DATI 2017'!$I$134</f>
        <v>0</v>
      </c>
      <c r="G282" s="23" t="str">
        <f>'[1]DATI 2017'!$M$134</f>
        <v xml:space="preserve">Spese per la realizzazione di nuovi approdi per il traghettamento sullo stretto di Messina  </v>
      </c>
      <c r="H282" s="24"/>
      <c r="I282" s="49"/>
      <c r="J282" s="33"/>
      <c r="K282" s="27"/>
      <c r="L282" s="33"/>
      <c r="M282" s="33">
        <f>'[1]DATI 2017'!$AB$134</f>
        <v>0</v>
      </c>
      <c r="N282" s="27"/>
      <c r="O282" s="27"/>
      <c r="P282" s="27"/>
      <c r="Q282" s="27"/>
    </row>
    <row r="283" spans="1:17" ht="27.75" hidden="1" customHeight="1" x14ac:dyDescent="0.25">
      <c r="A283" s="30"/>
      <c r="B283" s="30"/>
      <c r="C283" s="30"/>
      <c r="D283" s="30"/>
      <c r="E283" s="23"/>
      <c r="F283" s="41">
        <f>'[1]DATI 2017'!$G$109</f>
        <v>0</v>
      </c>
      <c r="G283" s="23" t="str">
        <f>'[1]DATI 2017'!$M$109</f>
        <v>Spese per la realizzazione di interventi di adeguamento dei servizi nei porti calbresi e siciliani</v>
      </c>
      <c r="H283" s="24"/>
      <c r="I283" s="49"/>
      <c r="J283" s="33">
        <f>'[1]DATI 2017'!$AB$109</f>
        <v>0</v>
      </c>
      <c r="K283" s="27"/>
      <c r="L283" s="33"/>
      <c r="M283" s="33"/>
      <c r="N283" s="27"/>
      <c r="O283" s="27"/>
      <c r="P283" s="27"/>
      <c r="Q283" s="27"/>
    </row>
    <row r="284" spans="1:17" ht="27.75" hidden="1" customHeight="1" x14ac:dyDescent="0.25">
      <c r="A284" s="30"/>
      <c r="B284" s="30"/>
      <c r="C284" s="30"/>
      <c r="D284" s="30"/>
      <c r="E284" s="23"/>
      <c r="F284" s="41">
        <f>'[1]DATI 2017'!$L$180</f>
        <v>7750</v>
      </c>
      <c r="G284" s="23" t="str">
        <f>'[1]DATI 2017'!$M$180</f>
        <v>Spese per il finanziamento delle attività inerenti alla programmazione e realizzazione del sistema integrato denominato Autostrada del Mare</v>
      </c>
      <c r="H284" s="24"/>
      <c r="I284" s="49"/>
      <c r="J284" s="33"/>
      <c r="K284" s="27"/>
      <c r="L284" s="33"/>
      <c r="M284" s="33">
        <f>'[1]DATI 2017'!$AB$180</f>
        <v>1.3764378100000001</v>
      </c>
      <c r="N284" s="27"/>
      <c r="O284" s="27"/>
      <c r="P284" s="27"/>
      <c r="Q284" s="27"/>
    </row>
    <row r="285" spans="1:17" ht="27.75" hidden="1" customHeight="1" x14ac:dyDescent="0.25">
      <c r="A285" s="30"/>
      <c r="B285" s="30"/>
      <c r="C285" s="30"/>
      <c r="D285" s="30"/>
      <c r="E285" s="23"/>
      <c r="F285" s="41" t="e">
        <f>'[1]DATI 2017'!#REF!</f>
        <v>#REF!</v>
      </c>
      <c r="G285" s="23" t="str">
        <f>'[1]DATI 2017'!$M$193</f>
        <v>Potenziamento infrastrutture periferiche del Corpo delle Capitanerie di porto</v>
      </c>
      <c r="H285" s="24" t="str">
        <f>'[1]DATI 2017'!$V$193</f>
        <v>21.01</v>
      </c>
      <c r="I285" s="33"/>
      <c r="J285" s="33"/>
      <c r="K285" s="27"/>
      <c r="L285" s="33"/>
      <c r="M285" s="33">
        <f>'[1]DATI 2017'!$AB$193</f>
        <v>0</v>
      </c>
      <c r="N285" s="27"/>
      <c r="O285" s="27"/>
      <c r="P285" s="27"/>
      <c r="Q285" s="27"/>
    </row>
    <row r="286" spans="1:17" ht="27.75" hidden="1" customHeight="1" x14ac:dyDescent="0.25">
      <c r="A286" s="30"/>
      <c r="B286" s="30"/>
      <c r="C286" s="30"/>
      <c r="D286" s="30"/>
      <c r="E286" s="23"/>
      <c r="F286" s="41" t="s">
        <v>48</v>
      </c>
      <c r="G286" s="23" t="s">
        <v>49</v>
      </c>
      <c r="H286" s="24"/>
      <c r="I286" s="33"/>
      <c r="J286" s="33"/>
      <c r="K286" s="27"/>
      <c r="L286" s="33"/>
      <c r="M286" s="33">
        <f>'[1]DATI 2017'!$AA$646</f>
        <v>51.133185359999999</v>
      </c>
      <c r="N286" s="27"/>
      <c r="O286" s="27"/>
      <c r="P286" s="27"/>
      <c r="Q286" s="27"/>
    </row>
    <row r="287" spans="1:17" ht="27.75" hidden="1" customHeight="1" x14ac:dyDescent="0.25">
      <c r="A287" s="30"/>
      <c r="B287" s="30"/>
      <c r="C287" s="30"/>
      <c r="D287" s="30"/>
      <c r="E287" s="23"/>
      <c r="F287" s="41" t="s">
        <v>50</v>
      </c>
      <c r="G287" s="23" t="s">
        <v>51</v>
      </c>
      <c r="H287" s="24"/>
      <c r="I287" s="33"/>
      <c r="J287" s="33"/>
      <c r="K287" s="27"/>
      <c r="L287" s="33"/>
      <c r="M287" s="33">
        <f>'[1]DATI 2017'!$AA$495</f>
        <v>67.455160579999998</v>
      </c>
      <c r="N287" s="26"/>
      <c r="O287" s="26"/>
      <c r="P287" s="26"/>
      <c r="Q287" s="27"/>
    </row>
    <row r="288" spans="1:17" ht="27.75" hidden="1" customHeight="1" x14ac:dyDescent="0.25">
      <c r="A288" s="30"/>
      <c r="B288" s="30"/>
      <c r="C288" s="30"/>
      <c r="D288" s="30"/>
      <c r="E288" s="23"/>
      <c r="F288" s="41" t="e">
        <f>'[1]DATI 2017'!#REF!</f>
        <v>#REF!</v>
      </c>
      <c r="G288" s="23" t="str">
        <f>'[1]DATI 2017'!$M$27</f>
        <v>Spese destinate alla nautica da diporto per la promozione di trasporti marittimi sicuri anche mediante il finanziamento di studi e ricerche</v>
      </c>
      <c r="H288" s="24"/>
      <c r="I288" s="33"/>
      <c r="J288" s="33">
        <f>'[1]DATI 2017'!$AB$27</f>
        <v>0</v>
      </c>
      <c r="K288" s="27"/>
      <c r="L288" s="33"/>
      <c r="M288" s="72"/>
      <c r="N288" s="27"/>
      <c r="O288" s="27"/>
      <c r="P288" s="27"/>
      <c r="Q288" s="27"/>
    </row>
    <row r="289" spans="1:17" ht="27.75" hidden="1" customHeight="1" x14ac:dyDescent="0.25">
      <c r="A289" s="30"/>
      <c r="B289" s="30"/>
      <c r="C289" s="30"/>
      <c r="D289" s="30"/>
      <c r="E289" s="23"/>
      <c r="F289" s="41">
        <f>'[1]DATI 2017'!$H$100</f>
        <v>0</v>
      </c>
      <c r="G289" s="23" t="str">
        <f>'[1]DATI 2017'!$M$100</f>
        <v>Somma da erogare a enti istituti associazioni fondazioni ed altri organismi</v>
      </c>
      <c r="H289" s="24"/>
      <c r="I289" s="33"/>
      <c r="J289" s="33">
        <f>'[1]DATI 2017'!$AB$100</f>
        <v>0</v>
      </c>
      <c r="K289" s="27"/>
      <c r="L289" s="33"/>
      <c r="M289" s="72"/>
      <c r="N289" s="27"/>
      <c r="O289" s="27"/>
      <c r="P289" s="27"/>
      <c r="Q289" s="27"/>
    </row>
    <row r="290" spans="1:17" ht="27.75" hidden="1" customHeight="1" x14ac:dyDescent="0.25">
      <c r="A290" s="30"/>
      <c r="B290" s="30"/>
      <c r="C290" s="30"/>
      <c r="D290" s="30"/>
      <c r="E290" s="23"/>
      <c r="F290" s="41" t="s">
        <v>52</v>
      </c>
      <c r="G290" s="23" t="s">
        <v>53</v>
      </c>
      <c r="H290" s="24"/>
      <c r="I290" s="33"/>
      <c r="J290" s="33"/>
      <c r="K290" s="27"/>
      <c r="L290" s="33"/>
      <c r="M290" s="33">
        <f>'[1]DATI 2017'!$AA$509</f>
        <v>19.040969759999999</v>
      </c>
      <c r="N290" s="27"/>
      <c r="O290" s="27"/>
      <c r="P290" s="27"/>
      <c r="Q290" s="27"/>
    </row>
    <row r="291" spans="1:17" ht="27.75" hidden="1" customHeight="1" x14ac:dyDescent="0.25">
      <c r="A291" s="30"/>
      <c r="B291" s="30"/>
      <c r="C291" s="30"/>
      <c r="D291" s="30"/>
      <c r="E291" s="23"/>
      <c r="F291" s="41" t="e">
        <f>'[1]DATI 2017'!#REF!</f>
        <v>#REF!</v>
      </c>
      <c r="G291" s="23" t="str">
        <f>'[1]DATI 2017'!$M$178</f>
        <v>Anticipazioni su rate di contributi sul credito navale alle imprese armatoriali</v>
      </c>
      <c r="H291" s="24" t="str">
        <f>'[1]DATI 2017'!$V$178</f>
        <v>23.01</v>
      </c>
      <c r="I291" s="33"/>
      <c r="J291" s="33"/>
      <c r="K291" s="27"/>
      <c r="L291" s="33"/>
      <c r="M291" s="33">
        <f>'[1]DATI 2017'!$AB$178</f>
        <v>0</v>
      </c>
      <c r="N291" s="27"/>
      <c r="O291" s="27"/>
      <c r="P291" s="27"/>
      <c r="Q291" s="27"/>
    </row>
    <row r="292" spans="1:17" ht="27.75" hidden="1" customHeight="1" x14ac:dyDescent="0.25">
      <c r="A292" s="30"/>
      <c r="B292" s="30"/>
      <c r="C292" s="30"/>
      <c r="D292" s="30"/>
      <c r="E292" s="23"/>
      <c r="F292" s="41" t="e">
        <f>'[1]DATI 2017'!#REF!</f>
        <v>#REF!</v>
      </c>
      <c r="G292" s="23" t="str">
        <f>'[1]DATI 2017'!$N$165</f>
        <v>Sgravi contributivi in favore di talune imprese armatoriali</v>
      </c>
      <c r="H292" s="24" t="str">
        <f>'[1]DATI 2017'!$V$165</f>
        <v>04.03</v>
      </c>
      <c r="I292" s="33"/>
      <c r="J292" s="33">
        <f>'[1]DATI 2017'!$AB$165</f>
        <v>0</v>
      </c>
      <c r="K292" s="27"/>
      <c r="L292" s="33"/>
      <c r="M292" s="33"/>
      <c r="N292" s="27"/>
      <c r="O292" s="27"/>
      <c r="P292" s="27"/>
      <c r="Q292" s="27"/>
    </row>
    <row r="293" spans="1:17" ht="27.75" hidden="1" customHeight="1" x14ac:dyDescent="0.25">
      <c r="A293" s="30"/>
      <c r="B293" s="30"/>
      <c r="C293" s="30"/>
      <c r="D293" s="30"/>
      <c r="E293" s="23"/>
      <c r="F293" s="41" t="s">
        <v>54</v>
      </c>
      <c r="G293" s="23" t="s">
        <v>55</v>
      </c>
      <c r="H293" s="24"/>
      <c r="I293" s="33"/>
      <c r="J293" s="33">
        <f>'[1]DATI 2017'!$AA$503</f>
        <v>0</v>
      </c>
      <c r="K293" s="27"/>
      <c r="L293" s="33"/>
      <c r="M293" s="33"/>
      <c r="N293" s="27"/>
      <c r="O293" s="27"/>
      <c r="P293" s="27"/>
      <c r="Q293" s="27"/>
    </row>
    <row r="294" spans="1:17" ht="42" hidden="1" customHeight="1" x14ac:dyDescent="0.25">
      <c r="A294" s="30"/>
      <c r="B294" s="30"/>
      <c r="C294" s="30"/>
      <c r="D294" s="30"/>
      <c r="E294" s="23"/>
      <c r="F294" s="41">
        <f>'[1]DATI 2017'!$J$177</f>
        <v>7618</v>
      </c>
      <c r="G294" s="23" t="str">
        <f>'[1]DATI 2017'!$M$177</f>
        <v>Contributo all'Istituto Nazionale per studi ed esperienze di architettura navale (INSEAN) ed al Centro per gli studi di tecnica navale (CETENA) nel quadro della disciplina comunitaria in materia di ricerca e sviluppo</v>
      </c>
      <c r="H294" s="24" t="str">
        <f>'[1]DATI 2017'!$V$177</f>
        <v>22.01</v>
      </c>
      <c r="I294" s="33"/>
      <c r="J294" s="33"/>
      <c r="K294" s="27"/>
      <c r="L294" s="33"/>
      <c r="M294" s="33">
        <f>'[1]DATI 2017'!$AB$177</f>
        <v>0.98503941000000006</v>
      </c>
      <c r="N294" s="27"/>
      <c r="O294" s="27"/>
      <c r="P294" s="27"/>
      <c r="Q294" s="27"/>
    </row>
    <row r="295" spans="1:17" ht="42" hidden="1" customHeight="1" x14ac:dyDescent="0.25">
      <c r="A295" s="30"/>
      <c r="B295" s="30"/>
      <c r="C295" s="30"/>
      <c r="D295" s="30"/>
      <c r="E295" s="23"/>
      <c r="F295" s="41" t="e">
        <f>'[1]DATI 2017'!#REF!</f>
        <v>#REF!</v>
      </c>
      <c r="G295" s="23" t="str">
        <f>'[1]DATI 2017'!$M$179</f>
        <v>Contributi alle imprese armatoriali a seguito della rideterminazione di precedenti contributi nella valuta di paesi dell' Unione Europea</v>
      </c>
      <c r="H295" s="24"/>
      <c r="I295" s="33"/>
      <c r="J295" s="33"/>
      <c r="K295" s="27"/>
      <c r="L295" s="33"/>
      <c r="M295" s="33">
        <f>'[1]DATI 2017'!$AB$179</f>
        <v>0</v>
      </c>
      <c r="N295" s="27"/>
      <c r="O295" s="27"/>
      <c r="P295" s="27"/>
      <c r="Q295" s="27"/>
    </row>
    <row r="296" spans="1:17" ht="42" hidden="1" customHeight="1" x14ac:dyDescent="0.25">
      <c r="A296" s="30"/>
      <c r="B296" s="30"/>
      <c r="C296" s="30"/>
      <c r="D296" s="30"/>
      <c r="E296" s="23"/>
      <c r="F296" s="41" t="e">
        <f>'[1]DATI 2017'!#REF!</f>
        <v>#REF!</v>
      </c>
      <c r="G296" s="23" t="str">
        <f>'[1]DATI 2017'!$M$181</f>
        <v>Contributi per la demolizione delle navi cisterna</v>
      </c>
      <c r="H296" s="24"/>
      <c r="I296" s="33"/>
      <c r="J296" s="33"/>
      <c r="K296" s="27"/>
      <c r="L296" s="33"/>
      <c r="M296" s="33">
        <f>'[1]DATI 2017'!$AB$181</f>
        <v>8.2912651000000004</v>
      </c>
      <c r="N296" s="27"/>
      <c r="O296" s="27"/>
      <c r="P296" s="27"/>
      <c r="Q296" s="27"/>
    </row>
    <row r="297" spans="1:17" ht="27.75" hidden="1" customHeight="1" x14ac:dyDescent="0.25">
      <c r="A297" s="30"/>
      <c r="B297" s="30"/>
      <c r="C297" s="30"/>
      <c r="D297" s="30"/>
      <c r="E297" s="23"/>
      <c r="F297" s="41" t="e">
        <f>'[1]DATI 2017'!#REF!</f>
        <v>#REF!</v>
      </c>
      <c r="G297" s="23" t="str">
        <f>'[1]DATI 2017'!$M$101</f>
        <v>Sovvenzioni alle società di servizi marittimi</v>
      </c>
      <c r="H297" s="24" t="str">
        <f>'[1]DATI 2017'!$V$101</f>
        <v>06.01</v>
      </c>
      <c r="I297" s="33"/>
      <c r="J297" s="33">
        <f>'[1]DATI 2017'!$AB$101</f>
        <v>175.71188885000001</v>
      </c>
      <c r="K297" s="27"/>
      <c r="L297" s="33"/>
      <c r="M297" s="33"/>
      <c r="N297" s="27"/>
      <c r="O297" s="27"/>
      <c r="P297" s="27"/>
      <c r="Q297" s="27"/>
    </row>
    <row r="298" spans="1:17" ht="27.75" hidden="1" customHeight="1" x14ac:dyDescent="0.25">
      <c r="A298" s="30"/>
      <c r="B298" s="30"/>
      <c r="C298" s="30"/>
      <c r="D298" s="30"/>
      <c r="E298" s="23"/>
      <c r="F298" s="41" t="e">
        <f>'[1]DATI 2017'!#REF!</f>
        <v>#REF!</v>
      </c>
      <c r="G298" s="23" t="str">
        <f>'[1]DATI 2017'!$M$197</f>
        <v>Adesione al memorandum di Parigi sul controllo delle navi da parte dello Stato del porto p.s.c.</v>
      </c>
      <c r="H298" s="24"/>
      <c r="I298" s="33"/>
      <c r="J298" s="33">
        <f>'[1]DATI 2017'!$AB$197</f>
        <v>3.1188549999999999E-2</v>
      </c>
      <c r="K298" s="27"/>
      <c r="L298" s="33"/>
      <c r="M298" s="33"/>
      <c r="N298" s="27"/>
      <c r="O298" s="27"/>
      <c r="P298" s="27"/>
      <c r="Q298" s="27"/>
    </row>
    <row r="299" spans="1:17" ht="27" hidden="1" customHeight="1" x14ac:dyDescent="0.25">
      <c r="A299" s="30"/>
      <c r="B299" s="30"/>
      <c r="C299" s="30"/>
      <c r="D299" s="30"/>
      <c r="E299" s="23"/>
      <c r="F299" s="41">
        <f>'[1]DATI 2017'!$H$196</f>
        <v>1860</v>
      </c>
      <c r="G299" s="23" t="str">
        <f>'[1]DATI 2017'!$M$196</f>
        <v>Contributi ad iniziative per la promozione del cabotaggio nel Mediterraneo</v>
      </c>
      <c r="H299" s="24"/>
      <c r="I299" s="33">
        <f>'[1]DATI 2017'!$AB$196</f>
        <v>0</v>
      </c>
      <c r="J299" s="33"/>
      <c r="K299" s="27"/>
      <c r="L299" s="33"/>
      <c r="M299" s="33"/>
      <c r="N299" s="27"/>
      <c r="O299" s="27"/>
      <c r="P299" s="27"/>
      <c r="Q299" s="27"/>
    </row>
    <row r="300" spans="1:17" ht="42" hidden="1" customHeight="1" x14ac:dyDescent="0.25">
      <c r="A300" s="30"/>
      <c r="B300" s="30"/>
      <c r="C300" s="30"/>
      <c r="D300" s="30"/>
      <c r="E300" s="23"/>
      <c r="F300" s="41">
        <f>'[1]DATI 2017'!$H$205</f>
        <v>7346</v>
      </c>
      <c r="G300" s="23" t="str">
        <f>'[1]DATI 2017'!$M$205</f>
        <v>Somma da erogarsi a cura del Commissario del Governo nella regione Friuli-Venezia Giulia per l'esecuzione di opere pubbliche, comprese marittime e portuali</v>
      </c>
      <c r="H300" s="24" t="str">
        <f>'[1]DATI 2017'!$V$205</f>
        <v>21.01</v>
      </c>
      <c r="I300" s="33"/>
      <c r="J300" s="33"/>
      <c r="K300" s="27"/>
      <c r="L300" s="33"/>
      <c r="M300" s="33">
        <f>'[1]DATI 2017'!$AB$205</f>
        <v>1.9182629899999999</v>
      </c>
      <c r="N300" s="27"/>
      <c r="O300" s="27"/>
      <c r="P300" s="27"/>
      <c r="Q300" s="27"/>
    </row>
    <row r="301" spans="1:17" ht="51.95" hidden="1" customHeight="1" x14ac:dyDescent="0.25">
      <c r="A301" s="30"/>
      <c r="B301" s="30"/>
      <c r="C301" s="30"/>
      <c r="D301" s="30"/>
      <c r="E301" s="23"/>
      <c r="F301" s="41">
        <f>'[1]DATI 2017'!$J$110</f>
        <v>1390</v>
      </c>
      <c r="G301" s="23" t="str">
        <f>'[1]DATI 2017'!$M$110</f>
        <v>Contributi in conto interessi trentacinquennali a favore dei comuni,  consorzi ed enti autorizzati, ricadenti nei territori delle regioni a statuto speciale o aventi carattere interregionale per l'esecuzione di opere marittime</v>
      </c>
      <c r="H301" s="24" t="str">
        <f>'[1]DATI 2017'!$V$110</f>
        <v>06.01</v>
      </c>
      <c r="I301" s="33"/>
      <c r="J301" s="33">
        <f>'[1]DATI 2017'!$AB$110</f>
        <v>7.6220400000000001E-3</v>
      </c>
      <c r="K301" s="27"/>
      <c r="L301" s="33"/>
      <c r="M301" s="33"/>
      <c r="N301" s="26"/>
      <c r="O301" s="26"/>
      <c r="P301" s="26"/>
      <c r="Q301" s="27"/>
    </row>
    <row r="302" spans="1:17" ht="27.75" hidden="1" customHeight="1" x14ac:dyDescent="0.25">
      <c r="A302" s="30"/>
      <c r="B302" s="30"/>
      <c r="C302" s="30"/>
      <c r="D302" s="30"/>
      <c r="E302" s="23"/>
      <c r="F302" s="41">
        <f>'[1]DATI 2017'!$G$164</f>
        <v>7197</v>
      </c>
      <c r="G302" s="23" t="str">
        <f>'[1]DATI 2017'!$M$164</f>
        <v>Riequilibrio idrogeologico della laguna di Venezia e recupero dei beni di interesse pubblico in fregio all'ambito lagunare</v>
      </c>
      <c r="H302" s="24"/>
      <c r="I302" s="33"/>
      <c r="J302" s="33"/>
      <c r="K302" s="27"/>
      <c r="L302" s="33"/>
      <c r="M302" s="33">
        <f>'[1]DATI 2017'!$AB$164</f>
        <v>0</v>
      </c>
      <c r="N302" s="27"/>
      <c r="O302" s="27"/>
      <c r="P302" s="27"/>
      <c r="Q302" s="27"/>
    </row>
    <row r="303" spans="1:17" ht="27.75" hidden="1" customHeight="1" x14ac:dyDescent="0.25">
      <c r="A303" s="30"/>
      <c r="B303" s="30"/>
      <c r="C303" s="30"/>
      <c r="D303" s="30"/>
      <c r="E303" s="23"/>
      <c r="F303" s="41">
        <f>'[1]DATI 2017'!$K$163</f>
        <v>0</v>
      </c>
      <c r="G303" s="23" t="str">
        <f>'[1]DATI 2017'!$M$163</f>
        <v>Contributo alla Regione Veneta per le opere di salvaguardia della laguna e della città di Venezia</v>
      </c>
      <c r="H303" s="24"/>
      <c r="I303" s="33"/>
      <c r="J303" s="33"/>
      <c r="K303" s="27"/>
      <c r="L303" s="33"/>
      <c r="M303" s="33">
        <f>'[1]DATI 2017'!$AB$163</f>
        <v>0</v>
      </c>
      <c r="N303" s="27"/>
      <c r="O303" s="27"/>
      <c r="P303" s="27"/>
      <c r="Q303" s="27"/>
    </row>
    <row r="304" spans="1:17" ht="42" hidden="1" customHeight="1" x14ac:dyDescent="0.25">
      <c r="A304" s="30"/>
      <c r="B304" s="30"/>
      <c r="C304" s="30"/>
      <c r="D304" s="30"/>
      <c r="E304" s="23"/>
      <c r="F304" s="41">
        <f>'[1]DATI 2017'!$H$162</f>
        <v>7187</v>
      </c>
      <c r="G304" s="23" t="str">
        <f>'[1]DATI 2017'!$M$162</f>
        <v>Annualità quindicennali per l'aggiornamento degli studi e progettazioni relative al recupero ed all'ottimizzazione della navigabilità sulla laguna di Venezia</v>
      </c>
      <c r="H304" s="24" t="str">
        <f>'[1]DATI 2017'!$V$162</f>
        <v>23.01</v>
      </c>
      <c r="I304" s="33"/>
      <c r="J304" s="33"/>
      <c r="K304" s="27"/>
      <c r="L304" s="49"/>
      <c r="M304" s="33">
        <f>'[1]DATI 2017'!$AB$162</f>
        <v>24.383498410000001</v>
      </c>
      <c r="N304" s="27"/>
      <c r="O304" s="27"/>
      <c r="P304" s="27"/>
      <c r="Q304" s="27"/>
    </row>
    <row r="305" spans="1:17" ht="9.9499999999999993" hidden="1" customHeight="1" x14ac:dyDescent="0.25">
      <c r="A305" s="30"/>
      <c r="B305" s="30"/>
      <c r="C305" s="30"/>
      <c r="D305" s="30"/>
      <c r="H305" s="31"/>
      <c r="I305" s="50"/>
      <c r="J305" s="50"/>
      <c r="K305" s="40"/>
      <c r="L305" s="50"/>
      <c r="M305" s="50"/>
      <c r="N305" s="40"/>
      <c r="O305" s="40"/>
      <c r="P305" s="40"/>
      <c r="Q305" s="40"/>
    </row>
    <row r="306" spans="1:17" ht="30" customHeight="1" x14ac:dyDescent="0.25">
      <c r="A306" s="30"/>
      <c r="B306" s="30"/>
      <c r="C306" s="30"/>
      <c r="D306" s="30"/>
      <c r="E306" s="147" t="s">
        <v>10</v>
      </c>
      <c r="F306" s="171"/>
      <c r="H306" s="31"/>
      <c r="I306" s="69">
        <f>SUM(I307:I318)</f>
        <v>0</v>
      </c>
      <c r="J306" s="69">
        <f>SUM(J307:J318)</f>
        <v>0</v>
      </c>
      <c r="K306" s="20">
        <f>SUM(I306+J306)</f>
        <v>0</v>
      </c>
      <c r="L306" s="69">
        <f>SUM(L307:L318)</f>
        <v>0</v>
      </c>
      <c r="M306" s="50">
        <f>SUM(M307:M318)</f>
        <v>47.615826200000001</v>
      </c>
      <c r="N306" s="40">
        <f>SUM(L306+M306)</f>
        <v>47.615826200000001</v>
      </c>
      <c r="O306" s="69">
        <f>SUM(O307:O309)</f>
        <v>0</v>
      </c>
      <c r="P306" s="50">
        <f>SUM(J306+M306)</f>
        <v>47.615826200000001</v>
      </c>
      <c r="Q306" s="40">
        <f>SUM(K306+N306)</f>
        <v>47.615826200000001</v>
      </c>
    </row>
    <row r="307" spans="1:17" ht="42" hidden="1" customHeight="1" x14ac:dyDescent="0.25">
      <c r="A307" s="30"/>
      <c r="B307" s="30"/>
      <c r="C307" s="30"/>
      <c r="D307" s="30"/>
      <c r="E307" s="21"/>
      <c r="F307" s="41">
        <f>'[1]DATI 2017'!$H$813</f>
        <v>7848</v>
      </c>
      <c r="G307" s="23" t="str">
        <f>'[1]DATI 2017'!$M$813</f>
        <v>Spese per l'adeguamento della componente aeronavale della G. di F. ai compiti di polizia economica e della sicurezza pubblica in mare</v>
      </c>
      <c r="H307" s="24"/>
      <c r="I307" s="33"/>
      <c r="J307" s="33"/>
      <c r="K307" s="27"/>
      <c r="L307" s="33"/>
      <c r="M307" s="33">
        <f>'[1]DATI 2017'!$AB$813</f>
        <v>9.2641994600000004</v>
      </c>
      <c r="N307" s="26"/>
      <c r="O307" s="26"/>
      <c r="P307" s="26"/>
      <c r="Q307" s="27"/>
    </row>
    <row r="308" spans="1:17" ht="42" hidden="1" customHeight="1" x14ac:dyDescent="0.25">
      <c r="A308" s="30"/>
      <c r="B308" s="30"/>
      <c r="C308" s="30"/>
      <c r="D308" s="30"/>
      <c r="E308" s="21"/>
      <c r="F308" s="41">
        <f>'[1]DATI 2017'!$H$815</f>
        <v>7832</v>
      </c>
      <c r="G308" s="23" t="str">
        <f>'[1]DATI 2017'!$M$815</f>
        <v>Spese per l'adeguamento della componente aeronavale della G. di F. ai compiti di polizia economica e della sicurezza pubblica in mare</v>
      </c>
      <c r="H308" s="24"/>
      <c r="I308" s="33"/>
      <c r="J308" s="33"/>
      <c r="K308" s="27"/>
      <c r="L308" s="33"/>
      <c r="M308" s="33">
        <f>'[1]DATI 2017'!$AB$815</f>
        <v>1.9290160900000002</v>
      </c>
      <c r="N308" s="26"/>
      <c r="O308" s="26"/>
      <c r="P308" s="26"/>
      <c r="Q308" s="27"/>
    </row>
    <row r="309" spans="1:17" ht="42" hidden="1" customHeight="1" x14ac:dyDescent="0.25">
      <c r="A309" s="30"/>
      <c r="B309" s="30"/>
      <c r="C309" s="30"/>
      <c r="D309" s="30"/>
      <c r="E309" s="21"/>
      <c r="F309" s="41">
        <f>'[1]DATI 2017'!$I$844</f>
        <v>2232</v>
      </c>
      <c r="G309" s="23" t="str">
        <f>'[1]DATI 2017'!$M$844</f>
        <v>Somma da erogare per il pagamento della quota interessi sui mutui contratti per la ricapitalizzazione della società FINCANTIERI-CANTIERI NAVALI ITALIANI S.p.A.</v>
      </c>
      <c r="H309" s="24"/>
      <c r="I309" s="33"/>
      <c r="J309" s="33">
        <f>'[1]DATI 2017'!$AB$844</f>
        <v>0</v>
      </c>
      <c r="K309" s="27"/>
      <c r="L309" s="33"/>
      <c r="M309" s="33"/>
      <c r="N309" s="26"/>
      <c r="O309" s="26"/>
      <c r="P309" s="26"/>
      <c r="Q309" s="27"/>
    </row>
    <row r="310" spans="1:17" ht="42" hidden="1" customHeight="1" x14ac:dyDescent="0.25">
      <c r="A310" s="30"/>
      <c r="B310" s="30"/>
      <c r="C310" s="30"/>
      <c r="D310" s="30"/>
      <c r="E310" s="21"/>
      <c r="F310" s="41">
        <f>'[1]DATI 2017'!$I$855</f>
        <v>9568</v>
      </c>
      <c r="G310" s="23" t="str">
        <f>'[1]DATI 2017'!$M$855</f>
        <v>Somma da erogare per il pagamento della quota capitale sui mutui contratti per la ricapitalizzazionedella società FINCANTIERI-CANTIERI NAVALI ITALIANI S.p.A.</v>
      </c>
      <c r="H310" s="24"/>
      <c r="I310" s="33"/>
      <c r="J310" s="33"/>
      <c r="K310" s="27"/>
      <c r="L310" s="33"/>
      <c r="M310" s="33">
        <f>'[1]DATI 2017'!$AB$855</f>
        <v>0</v>
      </c>
      <c r="N310" s="26"/>
      <c r="O310" s="26"/>
      <c r="P310" s="26"/>
      <c r="Q310" s="27"/>
    </row>
    <row r="311" spans="1:17" ht="42" hidden="1" customHeight="1" x14ac:dyDescent="0.25">
      <c r="A311" s="30"/>
      <c r="B311" s="30"/>
      <c r="C311" s="30"/>
      <c r="D311" s="30"/>
      <c r="E311" s="21"/>
      <c r="F311" s="41">
        <f>'[1]DATI 2017'!$H$808</f>
        <v>0</v>
      </c>
      <c r="G311" s="23" t="str">
        <f>'[1]DATI 2017'!$M$808</f>
        <v xml:space="preserve">Sovvenzioni ristrutturazione alle Società di Servizi Marittimi </v>
      </c>
      <c r="H311" s="24"/>
      <c r="I311" s="33"/>
      <c r="J311" s="33">
        <f>'[1]DATI 2017'!$AB$808</f>
        <v>0</v>
      </c>
      <c r="K311" s="27"/>
      <c r="L311" s="33"/>
      <c r="M311" s="33"/>
      <c r="N311" s="26"/>
      <c r="O311" s="26"/>
      <c r="P311" s="26"/>
      <c r="Q311" s="27"/>
    </row>
    <row r="312" spans="1:17" ht="42" hidden="1" customHeight="1" x14ac:dyDescent="0.25">
      <c r="A312" s="30"/>
      <c r="B312" s="30"/>
      <c r="C312" s="30"/>
      <c r="D312" s="30"/>
      <c r="E312" s="21"/>
      <c r="F312" s="41">
        <f>'[1]DATI 2017'!$I$816</f>
        <v>7849</v>
      </c>
      <c r="G312" s="23" t="str">
        <f>'[1]DATI 2017'!$M$816</f>
        <v>Contributo per l'ammodernamento  e realizzazione della flotta del Corpo della Guardia di Finanza</v>
      </c>
      <c r="H312" s="24"/>
      <c r="I312" s="33"/>
      <c r="J312" s="33"/>
      <c r="K312" s="27"/>
      <c r="L312" s="33"/>
      <c r="M312" s="33">
        <f>'[1]DATI 2017'!$AB$816</f>
        <v>21.810632930000001</v>
      </c>
      <c r="N312" s="26"/>
      <c r="O312" s="26"/>
      <c r="P312" s="26"/>
      <c r="Q312" s="27"/>
    </row>
    <row r="313" spans="1:17" ht="42" hidden="1" customHeight="1" x14ac:dyDescent="0.25">
      <c r="A313" s="30"/>
      <c r="B313" s="30"/>
      <c r="C313" s="30"/>
      <c r="D313" s="30"/>
      <c r="E313" s="21"/>
      <c r="F313" s="41">
        <f>'[1]DATI 2017'!$G$887</f>
        <v>1663</v>
      </c>
      <c r="G313" s="23" t="str">
        <f>'[1]DATI 2017'!$M$887</f>
        <v xml:space="preserve">Rimborso alle Casse Mutue marittime Tirrena Adriatica e Mediterranea per gli infortuni e le malattie </v>
      </c>
      <c r="H313" s="24"/>
      <c r="I313" s="33"/>
      <c r="J313" s="33">
        <f>'[1]DATI 2017'!$AB$887</f>
        <v>0</v>
      </c>
      <c r="K313" s="27"/>
      <c r="L313" s="33"/>
      <c r="M313" s="33"/>
      <c r="N313" s="26"/>
      <c r="O313" s="26"/>
      <c r="P313" s="26"/>
      <c r="Q313" s="27"/>
    </row>
    <row r="314" spans="1:17" ht="36.75" hidden="1" customHeight="1" x14ac:dyDescent="0.25">
      <c r="A314" s="30"/>
      <c r="B314" s="30"/>
      <c r="C314" s="30"/>
      <c r="D314" s="30"/>
      <c r="E314" s="65"/>
      <c r="F314" s="41">
        <f>'[1]DATI 2017'!$H$835</f>
        <v>2871</v>
      </c>
      <c r="G314" s="23" t="str">
        <f>'[1]DATI 2017'!$N$835</f>
        <v>Somma da erogare alla Gestione Commissariale del Fondo Gestione Istituti Contrattuali Lavoratori Portuali in Liquidazione per gli interventi nel settore marittimo</v>
      </c>
      <c r="H314" s="24" t="str">
        <f>'[1]DATI 2017'!$V$835</f>
        <v>06.01</v>
      </c>
      <c r="I314" s="33"/>
      <c r="J314" s="33">
        <f>'[1]DATI 2017'!$AB$835</f>
        <v>0</v>
      </c>
      <c r="K314" s="27"/>
      <c r="L314" s="33"/>
      <c r="M314" s="33"/>
      <c r="N314" s="26"/>
      <c r="O314" s="26"/>
      <c r="P314" s="26"/>
      <c r="Q314" s="27"/>
    </row>
    <row r="315" spans="1:17" ht="42" hidden="1" customHeight="1" x14ac:dyDescent="0.25">
      <c r="A315" s="30"/>
      <c r="B315" s="30"/>
      <c r="C315" s="30"/>
      <c r="D315" s="30"/>
      <c r="E315" s="65"/>
      <c r="F315" s="41">
        <f>'[1]DATI 2017'!$H$820</f>
        <v>7833</v>
      </c>
      <c r="G315" s="23" t="str">
        <f>'[1]DATI 2017'!$M$820</f>
        <v>Contributo quindicennale per l'ammodernamento della flotta del Corpo della Guardia di Finanza</v>
      </c>
      <c r="H315" s="24"/>
      <c r="I315" s="33"/>
      <c r="J315" s="33"/>
      <c r="K315" s="27"/>
      <c r="L315" s="33"/>
      <c r="M315" s="33">
        <f>'[1]DATI 2017'!$AB$820</f>
        <v>14.611977720000001</v>
      </c>
      <c r="N315" s="26"/>
      <c r="O315" s="26"/>
      <c r="P315" s="26"/>
      <c r="Q315" s="27"/>
    </row>
    <row r="316" spans="1:17" ht="27.75" hidden="1" customHeight="1" x14ac:dyDescent="0.25">
      <c r="A316" s="30"/>
      <c r="B316" s="30"/>
      <c r="C316" s="30"/>
      <c r="D316" s="30"/>
      <c r="E316" s="65"/>
      <c r="F316" s="41" t="e">
        <f>'[1]DATI 2017'!#REF!</f>
        <v>#REF!</v>
      </c>
      <c r="G316" s="23" t="str">
        <f>'[1]DATI 2017'!$N$853</f>
        <v>Somma da versare per la costruzione del fondo centrale di garanzia per il credito navale</v>
      </c>
      <c r="H316" s="24" t="str">
        <f>'[1]DATI 2017'!$V$853</f>
        <v>23.01</v>
      </c>
      <c r="I316" s="33"/>
      <c r="J316" s="33"/>
      <c r="K316" s="27"/>
      <c r="L316" s="33"/>
      <c r="M316" s="33">
        <f>'[1]DATI 2017'!$AB$853</f>
        <v>0</v>
      </c>
      <c r="N316" s="27"/>
      <c r="O316" s="27"/>
      <c r="P316" s="27"/>
      <c r="Q316" s="27"/>
    </row>
    <row r="317" spans="1:17" ht="27.75" hidden="1" customHeight="1" x14ac:dyDescent="0.25">
      <c r="A317" s="30"/>
      <c r="B317" s="30"/>
      <c r="C317" s="30"/>
      <c r="D317" s="30"/>
      <c r="E317" s="65"/>
      <c r="F317" s="41">
        <f>'[1]DATI 2017'!$G$854</f>
        <v>0</v>
      </c>
      <c r="G317" s="23" t="str">
        <f>'[1]DATI 2017'!$M$854</f>
        <v>Somma da erogare per la ricapitalizzazione della società FINCANTIERI-CANTIERI NAVALI ITALIANI S.p.A.</v>
      </c>
      <c r="H317" s="24" t="str">
        <f>'[1]DATI 2017'!$V$854</f>
        <v>31.04</v>
      </c>
      <c r="I317" s="33"/>
      <c r="J317" s="33"/>
      <c r="K317" s="27"/>
      <c r="L317" s="33"/>
      <c r="M317" s="33">
        <f>'[1]DATI 2017'!$AB$854</f>
        <v>0</v>
      </c>
      <c r="N317" s="27"/>
      <c r="O317" s="27"/>
      <c r="P317" s="27"/>
      <c r="Q317" s="27"/>
    </row>
    <row r="318" spans="1:17" ht="42" hidden="1" customHeight="1" x14ac:dyDescent="0.25">
      <c r="A318" s="30"/>
      <c r="B318" s="30"/>
      <c r="C318" s="30"/>
      <c r="D318" s="30"/>
      <c r="E318" s="65"/>
      <c r="F318" s="41">
        <f>'[1]DATI 2017'!$H$878</f>
        <v>7575</v>
      </c>
      <c r="G318" s="23" t="str">
        <f>'[1]DATI 2017'!$M$878</f>
        <v>Annualità quindicennali all'I.G.E.D. per il riequilibrio delle situazioni contabili dele compagnie e gruppi portuali nonché a sostegno del processo di trasformazione e di sviluppo dei porti</v>
      </c>
      <c r="H318" s="24" t="str">
        <f>'[1]DATI 2017'!$V$878</f>
        <v>23.02</v>
      </c>
      <c r="I318" s="33"/>
      <c r="J318" s="33"/>
      <c r="K318" s="27"/>
      <c r="L318" s="33"/>
      <c r="M318" s="33">
        <f>'[1]DATI 2017'!$AB$878</f>
        <v>0</v>
      </c>
      <c r="N318" s="27"/>
      <c r="O318" s="27"/>
      <c r="P318" s="27"/>
      <c r="Q318" s="27"/>
    </row>
    <row r="319" spans="1:17" ht="9.75" hidden="1" customHeight="1" x14ac:dyDescent="0.25">
      <c r="A319" s="30"/>
      <c r="B319" s="30"/>
      <c r="C319" s="30"/>
      <c r="D319" s="30"/>
      <c r="E319" s="66"/>
      <c r="F319" s="16"/>
      <c r="H319" s="31"/>
      <c r="I319" s="50"/>
      <c r="J319" s="50"/>
      <c r="K319" s="40"/>
      <c r="L319" s="50"/>
      <c r="M319" s="50"/>
      <c r="N319" s="40"/>
      <c r="O319" s="40"/>
      <c r="P319" s="40"/>
      <c r="Q319" s="40"/>
    </row>
    <row r="320" spans="1:17" ht="32.25" customHeight="1" x14ac:dyDescent="0.25">
      <c r="A320" s="30"/>
      <c r="B320" s="30"/>
      <c r="C320" s="30"/>
      <c r="D320" s="30"/>
      <c r="E320" s="147" t="s">
        <v>24</v>
      </c>
      <c r="F320" s="147"/>
      <c r="H320" s="31"/>
      <c r="I320" s="69">
        <f>SUM(I321:I323)</f>
        <v>0</v>
      </c>
      <c r="J320" s="69">
        <f>SUM(J321:J323)</f>
        <v>0</v>
      </c>
      <c r="K320" s="20">
        <f>SUM(I320:J320)</f>
        <v>0</v>
      </c>
      <c r="L320" s="69">
        <f>SUM(L321:L323)</f>
        <v>0</v>
      </c>
      <c r="M320" s="50">
        <f>SUM(M321:M323)</f>
        <v>5.7160000000000002</v>
      </c>
      <c r="N320" s="40">
        <f>SUM(L320:M320)</f>
        <v>5.7160000000000002</v>
      </c>
      <c r="O320" s="69">
        <f>SUM(O321:O323)</f>
        <v>0</v>
      </c>
      <c r="P320" s="50">
        <f>SUM(J320,M320)</f>
        <v>5.7160000000000002</v>
      </c>
      <c r="Q320" s="40">
        <f>SUM(K320,N320)</f>
        <v>5.7160000000000002</v>
      </c>
    </row>
    <row r="321" spans="1:17" ht="33.75" hidden="1" customHeight="1" x14ac:dyDescent="0.25">
      <c r="A321" s="30"/>
      <c r="B321" s="30"/>
      <c r="C321" s="30"/>
      <c r="D321" s="30"/>
      <c r="E321" s="16"/>
      <c r="F321" s="16">
        <f>'[1]DATI 2017'!$G$764</f>
        <v>7253</v>
      </c>
      <c r="G321" s="30" t="str">
        <f>'[1]DATI 2017'!$M$764</f>
        <v>Somma da erogare al comune di Molfetta per la realizzazione dei lavori di completamento e di raccordo della diga foranea</v>
      </c>
      <c r="H321" s="31"/>
      <c r="I321" s="50"/>
      <c r="J321" s="50"/>
      <c r="K321" s="40"/>
      <c r="L321" s="50"/>
      <c r="M321" s="50">
        <f>'[1]DATI 2017'!$AB$764</f>
        <v>5.7160000000000002</v>
      </c>
      <c r="N321" s="40"/>
      <c r="O321" s="40"/>
      <c r="P321" s="40"/>
      <c r="Q321" s="40"/>
    </row>
    <row r="322" spans="1:17" ht="33.75" hidden="1" customHeight="1" x14ac:dyDescent="0.25">
      <c r="A322" s="30"/>
      <c r="B322" s="30"/>
      <c r="C322" s="30"/>
      <c r="D322" s="30"/>
      <c r="E322" s="16"/>
      <c r="F322" s="16">
        <f>'[1]DATI 2017'!$G$789</f>
        <v>0</v>
      </c>
      <c r="G322" s="30" t="str">
        <f>'[1]DATI 2017'!$M$789</f>
        <v>Acquisto di unità navali natanti automezzi e supporti per il servizio portuale il servizio sommozzatori e l'attività di soccorso in ambiente acquatico</v>
      </c>
      <c r="H322" s="31"/>
      <c r="I322" s="50"/>
      <c r="J322" s="50"/>
      <c r="K322" s="40"/>
      <c r="L322" s="50"/>
      <c r="M322" s="50">
        <f>'[1]DATI 2017'!$AB$789</f>
        <v>0</v>
      </c>
      <c r="N322" s="40"/>
      <c r="O322" s="40"/>
      <c r="P322" s="40"/>
      <c r="Q322" s="40"/>
    </row>
    <row r="323" spans="1:17" ht="33.75" hidden="1" customHeight="1" x14ac:dyDescent="0.25">
      <c r="A323" s="30"/>
      <c r="B323" s="30"/>
      <c r="C323" s="30"/>
      <c r="D323" s="30"/>
      <c r="E323" s="16"/>
      <c r="F323" s="16"/>
      <c r="H323" s="31"/>
      <c r="I323" s="50"/>
      <c r="J323" s="50"/>
      <c r="K323" s="40"/>
      <c r="L323" s="50"/>
      <c r="M323" s="50"/>
      <c r="N323" s="40"/>
      <c r="O323" s="40"/>
      <c r="P323" s="40"/>
      <c r="Q323" s="40"/>
    </row>
    <row r="324" spans="1:17" ht="42" customHeight="1" x14ac:dyDescent="0.25">
      <c r="A324" s="30"/>
      <c r="B324" s="30"/>
      <c r="C324" s="30"/>
      <c r="D324" s="30"/>
      <c r="E324" s="147" t="s">
        <v>56</v>
      </c>
      <c r="F324" s="147"/>
      <c r="H324" s="31"/>
      <c r="I324" s="50">
        <f>SUM(I325:I328)</f>
        <v>122</v>
      </c>
      <c r="J324" s="69">
        <f>SUM(J325:J328)</f>
        <v>0</v>
      </c>
      <c r="K324" s="20">
        <f>SUM(I324+J324)</f>
        <v>122</v>
      </c>
      <c r="L324" s="50">
        <f>SUM(L325:L328)</f>
        <v>17.17359184</v>
      </c>
      <c r="M324" s="69">
        <f>SUM(M325:M328)</f>
        <v>0</v>
      </c>
      <c r="N324" s="40">
        <f>SUM(L324+M324)</f>
        <v>17.17359184</v>
      </c>
      <c r="O324" s="50">
        <f>SUM(L324,I324)</f>
        <v>139.17359184</v>
      </c>
      <c r="P324" s="69">
        <f>SUM(P325:P327)</f>
        <v>0</v>
      </c>
      <c r="Q324" s="40">
        <f>SUM(N324,K324)</f>
        <v>139.17359184</v>
      </c>
    </row>
    <row r="325" spans="1:17" ht="42" hidden="1" customHeight="1" x14ac:dyDescent="0.25">
      <c r="A325" s="30"/>
      <c r="B325" s="30"/>
      <c r="C325" s="30"/>
      <c r="D325" s="30"/>
      <c r="E325" s="41"/>
      <c r="F325" s="41">
        <f>'[1]DATI 2017'!$H$905</f>
        <v>1320</v>
      </c>
      <c r="G325" s="23" t="str">
        <f>'[1]DATI 2017'!$M$905</f>
        <v xml:space="preserve">Spese per la componente navale delle Forze Armate </v>
      </c>
      <c r="H325" s="24"/>
      <c r="I325" s="33">
        <f>'[1]DATI 2017'!$AB$905</f>
        <v>0</v>
      </c>
      <c r="J325" s="33"/>
      <c r="K325" s="27"/>
      <c r="L325" s="33"/>
      <c r="M325" s="33"/>
      <c r="N325" s="27"/>
      <c r="O325" s="27"/>
      <c r="P325" s="27"/>
      <c r="Q325" s="27"/>
    </row>
    <row r="326" spans="1:17" ht="42" hidden="1" customHeight="1" x14ac:dyDescent="0.25">
      <c r="A326" s="30"/>
      <c r="B326" s="30"/>
      <c r="C326" s="30"/>
      <c r="D326" s="30"/>
      <c r="E326" s="41"/>
      <c r="F326" s="41">
        <f>'[1]DATI 2017'!$K$906</f>
        <v>7121</v>
      </c>
      <c r="G326" s="23" t="str">
        <f>'[1]DATI 2017'!$M$906</f>
        <v xml:space="preserve">Spese per la componente navale delle Forze Armate </v>
      </c>
      <c r="H326" s="24"/>
      <c r="I326" s="33"/>
      <c r="J326" s="33"/>
      <c r="K326" s="27"/>
      <c r="L326" s="33">
        <f>'[1]DATI 2017'!$AB$906</f>
        <v>2.3532316800000004</v>
      </c>
      <c r="M326" s="33"/>
      <c r="N326" s="27"/>
      <c r="O326" s="27"/>
      <c r="P326" s="27"/>
      <c r="Q326" s="27"/>
    </row>
    <row r="327" spans="1:17" ht="42" hidden="1" customHeight="1" x14ac:dyDescent="0.25">
      <c r="A327" s="30"/>
      <c r="B327" s="30"/>
      <c r="C327" s="30"/>
      <c r="D327" s="30"/>
      <c r="E327" s="41"/>
      <c r="F327" s="41">
        <f>'[1]DATI 2017'!$K$909</f>
        <v>7122</v>
      </c>
      <c r="G327" s="23" t="str">
        <f>'[1]DATI 2017'!$M$909</f>
        <v>Spese costruzione di mezzi impianti e sistemi</v>
      </c>
      <c r="H327" s="24"/>
      <c r="I327" s="33"/>
      <c r="J327" s="33"/>
      <c r="K327" s="27"/>
      <c r="L327" s="33">
        <f>'[1]DATI 2017'!$AB$909</f>
        <v>14.82036016</v>
      </c>
      <c r="M327" s="33"/>
      <c r="N327" s="27"/>
      <c r="O327" s="27"/>
      <c r="P327" s="27"/>
      <c r="Q327" s="27"/>
    </row>
    <row r="328" spans="1:17" ht="42" hidden="1" customHeight="1" x14ac:dyDescent="0.25">
      <c r="A328" s="30"/>
      <c r="B328" s="30"/>
      <c r="C328" s="30"/>
      <c r="D328" s="30"/>
      <c r="E328" s="41"/>
      <c r="F328" s="41">
        <f>'[1]DATI 2017'!$H$903</f>
        <v>1253</v>
      </c>
      <c r="G328" s="23" t="str">
        <f>'[1]DATI 2017'!$M$903</f>
        <v>Anticipazioni agli Enti e fondo scorta per le navi</v>
      </c>
      <c r="H328" s="24"/>
      <c r="I328" s="33">
        <f>'[1]DATI 2017'!$AB$903</f>
        <v>122</v>
      </c>
      <c r="J328" s="33"/>
      <c r="K328" s="27"/>
      <c r="L328" s="33"/>
      <c r="M328" s="33"/>
      <c r="N328" s="27"/>
      <c r="O328" s="27"/>
      <c r="P328" s="27"/>
      <c r="Q328" s="27"/>
    </row>
    <row r="329" spans="1:17" ht="19.5" customHeight="1" x14ac:dyDescent="0.25">
      <c r="A329" s="30"/>
      <c r="B329" s="30"/>
      <c r="C329" s="30"/>
      <c r="D329" s="30"/>
      <c r="G329" s="47" t="s">
        <v>57</v>
      </c>
      <c r="H329" s="31"/>
      <c r="I329" s="37">
        <f t="shared" ref="I329:Q329" si="15">SUM(I271+I306+I320+I324)</f>
        <v>810.85000567000009</v>
      </c>
      <c r="J329" s="37">
        <f t="shared" si="15"/>
        <v>177.75069944000001</v>
      </c>
      <c r="K329" s="37">
        <f t="shared" si="15"/>
        <v>988.60070511000004</v>
      </c>
      <c r="L329" s="37">
        <f t="shared" si="15"/>
        <v>17.17359184</v>
      </c>
      <c r="M329" s="37">
        <f t="shared" si="15"/>
        <v>253.92652593000003</v>
      </c>
      <c r="N329" s="37">
        <f t="shared" si="15"/>
        <v>271.10011777</v>
      </c>
      <c r="O329" s="37">
        <v>828.024</v>
      </c>
      <c r="P329" s="37">
        <v>431.67700000000002</v>
      </c>
      <c r="Q329" s="37">
        <f t="shared" si="15"/>
        <v>1259.7008228799998</v>
      </c>
    </row>
    <row r="330" spans="1:17" ht="29.25" customHeight="1" x14ac:dyDescent="0.25">
      <c r="A330" s="30"/>
      <c r="B330" s="30"/>
      <c r="C330" s="19" t="s">
        <v>17</v>
      </c>
      <c r="D330" s="30"/>
      <c r="E330" s="147" t="s">
        <v>9</v>
      </c>
      <c r="F330" s="148"/>
      <c r="H330" s="31"/>
      <c r="I330" s="69">
        <f>SUM(I331:I337)</f>
        <v>0</v>
      </c>
      <c r="J330" s="50">
        <f>SUM(J331:J337)</f>
        <v>0.61892151000000006</v>
      </c>
      <c r="K330" s="40">
        <f>SUM(I330:J330)</f>
        <v>0.61892151000000006</v>
      </c>
      <c r="L330" s="69">
        <f>SUM(L331:L337)</f>
        <v>0</v>
      </c>
      <c r="M330" s="50">
        <f>SUM(M331:M337)</f>
        <v>229.62352261000001</v>
      </c>
      <c r="N330" s="20">
        <f>SUM(L330:M330)</f>
        <v>229.62352261000001</v>
      </c>
      <c r="O330" s="69">
        <f>SUM(O331:O333)</f>
        <v>0</v>
      </c>
      <c r="P330" s="50">
        <f>SUM(M330,J330)</f>
        <v>230.24244412000002</v>
      </c>
      <c r="Q330" s="40">
        <f>SUM(N330,K330)</f>
        <v>230.24244412000002</v>
      </c>
    </row>
    <row r="331" spans="1:17" ht="20.25" hidden="1" customHeight="1" x14ac:dyDescent="0.25">
      <c r="A331" s="30"/>
      <c r="B331" s="30"/>
      <c r="C331" s="28"/>
      <c r="D331" s="30"/>
      <c r="E331" s="65"/>
      <c r="F331" s="73" t="str">
        <f>'[1]DATI 2017'!$F$756</f>
        <v>AGG.43</v>
      </c>
      <c r="G331" s="23"/>
      <c r="H331" s="24"/>
      <c r="I331" s="33">
        <f>'[1]DATI 2017'!$AA$756</f>
        <v>0</v>
      </c>
      <c r="J331" s="33"/>
      <c r="K331" s="27"/>
      <c r="L331" s="33"/>
      <c r="M331" s="33"/>
      <c r="N331" s="27"/>
      <c r="O331" s="27"/>
      <c r="P331" s="27"/>
      <c r="Q331" s="27"/>
    </row>
    <row r="332" spans="1:17" ht="20.25" hidden="1" customHeight="1" x14ac:dyDescent="0.25">
      <c r="A332" s="30"/>
      <c r="B332" s="30"/>
      <c r="C332" s="28"/>
      <c r="D332" s="30"/>
      <c r="E332" s="65"/>
      <c r="F332" s="41" t="e">
        <f>'[1]DATI 2017'!#REF!</f>
        <v>#REF!</v>
      </c>
      <c r="G332" s="23" t="str">
        <f>'[1]DATI 2017'!$M$32</f>
        <v>Manutenzione, riparazione e illuminazione dei porti di I e II categoria - I classe - e delle opere marittime, manutenzione e riparazione delle opere edilizie in servizio delle attività tecnica, amministrativa e di polizia dei porti</v>
      </c>
      <c r="H332" s="24"/>
      <c r="I332" s="33"/>
      <c r="J332" s="33">
        <f>'[1]DATI 2017'!$AB$32</f>
        <v>0.61892151000000006</v>
      </c>
      <c r="K332" s="27"/>
      <c r="L332" s="33"/>
      <c r="M332" s="33"/>
      <c r="N332" s="27"/>
      <c r="O332" s="27"/>
      <c r="P332" s="27"/>
      <c r="Q332" s="27"/>
    </row>
    <row r="333" spans="1:17" ht="20.25" hidden="1" customHeight="1" x14ac:dyDescent="0.25">
      <c r="A333" s="30"/>
      <c r="B333" s="30"/>
      <c r="C333" s="28"/>
      <c r="D333" s="30"/>
      <c r="E333" s="65"/>
      <c r="F333" s="41">
        <f>'[1]DATI 2017'!$I$34</f>
        <v>7262</v>
      </c>
      <c r="G333" s="23" t="str">
        <f>'[1]DATI 2017'!$M$34</f>
        <v>Lavori di riparazione e ricostruzione di opere marittime danneggiate dalle mareggiate, salvo quelle di competenza regionale</v>
      </c>
      <c r="H333" s="24"/>
      <c r="I333" s="33"/>
      <c r="J333" s="33"/>
      <c r="K333" s="27"/>
      <c r="L333" s="33"/>
      <c r="M333" s="33">
        <f>'[1]DATI 2017'!$AB$34</f>
        <v>0.34175436999999997</v>
      </c>
      <c r="N333" s="27"/>
      <c r="O333" s="27"/>
      <c r="P333" s="27"/>
      <c r="Q333" s="27"/>
    </row>
    <row r="334" spans="1:17" ht="20.25" hidden="1" customHeight="1" x14ac:dyDescent="0.25">
      <c r="A334" s="30"/>
      <c r="B334" s="30"/>
      <c r="C334" s="28"/>
      <c r="D334" s="30"/>
      <c r="E334" s="65"/>
      <c r="F334" s="41">
        <f>'[1]DATI 2017'!$J$35</f>
        <v>0</v>
      </c>
      <c r="G334" s="23" t="str">
        <f>'[1]DATI 2017'!$M$35</f>
        <v>Fondo per il finanziamento degli interventi di adeguamento dei porti</v>
      </c>
      <c r="H334" s="24"/>
      <c r="I334" s="33"/>
      <c r="J334" s="33"/>
      <c r="K334" s="27"/>
      <c r="L334" s="33"/>
      <c r="M334" s="33">
        <f>'[1]DATI 2017'!$AB$35</f>
        <v>88.812241680000014</v>
      </c>
      <c r="N334" s="27"/>
      <c r="O334" s="27"/>
      <c r="P334" s="27"/>
      <c r="Q334" s="27"/>
    </row>
    <row r="335" spans="1:17" ht="20.25" hidden="1" customHeight="1" x14ac:dyDescent="0.25">
      <c r="A335" s="30"/>
      <c r="B335" s="30"/>
      <c r="C335" s="28"/>
      <c r="D335" s="30"/>
      <c r="E335" s="65"/>
      <c r="F335" s="41">
        <f>'[1]DATI 2017'!$G$31</f>
        <v>7274</v>
      </c>
      <c r="G335" s="23" t="str">
        <f>'[1]DATI 2017'!$M$31</f>
        <v>Spese per la realizzazione di opere infrastrutturali di ampliamento, ammodernamento e riqualificazione dei porti</v>
      </c>
      <c r="H335" s="24"/>
      <c r="I335" s="33"/>
      <c r="J335" s="33"/>
      <c r="K335" s="27"/>
      <c r="L335" s="33"/>
      <c r="M335" s="33">
        <f>'[1]DATI 2017'!$AB$31</f>
        <v>117.52386868000001</v>
      </c>
      <c r="N335" s="27"/>
      <c r="O335" s="27"/>
      <c r="P335" s="27"/>
      <c r="Q335" s="27"/>
    </row>
    <row r="336" spans="1:17" ht="20.25" hidden="1" customHeight="1" x14ac:dyDescent="0.25">
      <c r="A336" s="30"/>
      <c r="B336" s="30"/>
      <c r="C336" s="28"/>
      <c r="D336" s="30"/>
      <c r="E336" s="65"/>
      <c r="F336" s="41">
        <f>'[1]DATI 2017'!$G$118</f>
        <v>0</v>
      </c>
      <c r="G336" s="23" t="str">
        <f>'[1]DATI 2017'!$M$118</f>
        <v>spesa per il completamento della rete nazionale degli interporti, con particolare riferimento al mezzogiorno</v>
      </c>
      <c r="H336" s="24"/>
      <c r="I336" s="33"/>
      <c r="J336" s="33"/>
      <c r="K336" s="27"/>
      <c r="L336" s="33"/>
      <c r="M336" s="33">
        <f>'[1]DATI 2017'!$AB$118</f>
        <v>0</v>
      </c>
      <c r="N336" s="27"/>
      <c r="O336" s="27"/>
      <c r="P336" s="27"/>
      <c r="Q336" s="27"/>
    </row>
    <row r="337" spans="1:17" ht="20.25" hidden="1" customHeight="1" x14ac:dyDescent="0.25">
      <c r="A337" s="30"/>
      <c r="B337" s="30"/>
      <c r="C337" s="28"/>
      <c r="D337" s="30"/>
      <c r="E337" s="65"/>
      <c r="F337" s="41" t="e">
        <f>'[1]DATI 2017'!#REF!</f>
        <v>#REF!</v>
      </c>
      <c r="G337" s="23" t="str">
        <f>'[1]DATI 2017'!$M$33</f>
        <v>Manutenzione di opere marittime relative ai porti</v>
      </c>
      <c r="H337" s="24"/>
      <c r="I337" s="33"/>
      <c r="J337" s="33"/>
      <c r="K337" s="27"/>
      <c r="L337" s="33"/>
      <c r="M337" s="33">
        <f>'[1]DATI 2017'!$AB$33</f>
        <v>22.945657879999999</v>
      </c>
      <c r="N337" s="27"/>
      <c r="O337" s="27"/>
      <c r="P337" s="27"/>
      <c r="Q337" s="27"/>
    </row>
    <row r="338" spans="1:17" ht="20.100000000000001" customHeight="1" x14ac:dyDescent="0.25">
      <c r="A338" s="30"/>
      <c r="B338" s="30"/>
      <c r="C338" s="173" t="s">
        <v>18</v>
      </c>
      <c r="D338" s="173"/>
      <c r="E338" s="173"/>
      <c r="F338" s="173"/>
      <c r="G338" s="173"/>
      <c r="H338" s="31"/>
      <c r="I338" s="37">
        <f>$I$330</f>
        <v>0</v>
      </c>
      <c r="J338" s="37">
        <f>$J$330</f>
        <v>0.61892151000000006</v>
      </c>
      <c r="K338" s="37">
        <f>$K$330</f>
        <v>0.61892151000000006</v>
      </c>
      <c r="L338" s="37">
        <f>$L$330</f>
        <v>0</v>
      </c>
      <c r="M338" s="37">
        <f>$M$330</f>
        <v>229.62352261000001</v>
      </c>
      <c r="N338" s="37">
        <f>$N$330</f>
        <v>229.62352261000001</v>
      </c>
      <c r="O338" s="105">
        <f>$L$330</f>
        <v>0</v>
      </c>
      <c r="P338" s="37">
        <f>$Q$330</f>
        <v>230.24244412000002</v>
      </c>
      <c r="Q338" s="37">
        <f>$Q$330</f>
        <v>230.24244412000002</v>
      </c>
    </row>
    <row r="339" spans="1:17" ht="20.100000000000001" customHeight="1" x14ac:dyDescent="0.25">
      <c r="A339" s="30"/>
      <c r="C339" s="155" t="s">
        <v>58</v>
      </c>
      <c r="D339" s="155"/>
      <c r="E339" s="155"/>
      <c r="F339" s="155"/>
      <c r="G339" s="155"/>
      <c r="H339" s="31"/>
      <c r="I339" s="57">
        <f>SUM(I349+I363+I379)</f>
        <v>85.309398189999996</v>
      </c>
      <c r="J339" s="57">
        <f>SUM(J349+J363+J379)</f>
        <v>70.516720919999997</v>
      </c>
      <c r="K339" s="57">
        <f>SUM(K349+K363+K379)</f>
        <v>155.82611911000001</v>
      </c>
      <c r="L339" s="37">
        <f>SUM(L349+L363+L379)</f>
        <v>0</v>
      </c>
      <c r="M339" s="57">
        <f>SUM(M349+M363+M379)</f>
        <v>133.37057603</v>
      </c>
      <c r="N339" s="57">
        <f>SUM(N349,N363,N379)</f>
        <v>133.37057603</v>
      </c>
      <c r="O339" s="57">
        <v>85.308999999999997</v>
      </c>
      <c r="P339" s="57">
        <v>203.887</v>
      </c>
      <c r="Q339" s="57">
        <f>SUM(Q349,Q363,Q379)</f>
        <v>289.19669513999997</v>
      </c>
    </row>
    <row r="340" spans="1:17" ht="30" hidden="1" customHeight="1" x14ac:dyDescent="0.25">
      <c r="A340" s="30"/>
      <c r="B340" s="30"/>
      <c r="C340" s="19" t="s">
        <v>59</v>
      </c>
      <c r="D340" s="19"/>
      <c r="E340" s="181" t="s">
        <v>9</v>
      </c>
      <c r="F340" s="182"/>
      <c r="H340" s="31"/>
      <c r="I340" s="20">
        <f>SUM(I341:I344)</f>
        <v>0</v>
      </c>
      <c r="J340" s="50">
        <f>SUM(J341:J344)</f>
        <v>0</v>
      </c>
      <c r="K340" s="40">
        <f>SUM(I340+J340)</f>
        <v>0</v>
      </c>
      <c r="L340" s="20">
        <f>SUM(L341:L344)</f>
        <v>0</v>
      </c>
      <c r="M340" s="50">
        <f>SUM(M341:M344)</f>
        <v>0</v>
      </c>
      <c r="N340" s="40">
        <f>SUM(L340+M340)</f>
        <v>0</v>
      </c>
      <c r="O340" s="40"/>
      <c r="P340" s="40"/>
      <c r="Q340" s="40">
        <f>SUM(K340+N340)</f>
        <v>0</v>
      </c>
    </row>
    <row r="341" spans="1:17" ht="30" hidden="1" customHeight="1" x14ac:dyDescent="0.25">
      <c r="A341" s="30"/>
      <c r="B341" s="30"/>
      <c r="C341" s="19"/>
      <c r="D341" s="19"/>
      <c r="E341" s="21" t="s">
        <v>13</v>
      </c>
      <c r="F341" s="41" t="e">
        <f>'[1]DATI 2017'!#REF!</f>
        <v>#REF!</v>
      </c>
      <c r="G341" s="23" t="str">
        <f>'[1]DATI 2017'!$N$171</f>
        <v>Somme da trasferire all'Ente Nazionale per l'Aviazione Civile</v>
      </c>
      <c r="H341" s="24" t="str">
        <f>'[1]DATI 2017'!$V$171</f>
        <v>04.01</v>
      </c>
      <c r="I341" s="33"/>
      <c r="J341" s="33">
        <f>'[1]DATI 2017'!$AB$171</f>
        <v>0</v>
      </c>
      <c r="K341" s="27"/>
      <c r="L341" s="33"/>
      <c r="M341" s="33"/>
      <c r="N341" s="27"/>
      <c r="O341" s="27"/>
      <c r="P341" s="27"/>
      <c r="Q341" s="27"/>
    </row>
    <row r="342" spans="1:17" ht="30" hidden="1" customHeight="1" x14ac:dyDescent="0.25">
      <c r="A342" s="30"/>
      <c r="B342" s="30"/>
      <c r="C342" s="19"/>
      <c r="D342" s="19"/>
      <c r="E342" s="21"/>
      <c r="F342" s="41" t="e">
        <f>'[1]DATI 2017'!#REF!</f>
        <v>#REF!</v>
      </c>
      <c r="G342" s="23" t="str">
        <f>'[1]DATI 2017'!$M$175</f>
        <v>Oneri di servizio pubblico relativo a servizi aerei di linea effettuati tra lo scalo Crotone e principale aeroporti nazionali</v>
      </c>
      <c r="H342" s="24"/>
      <c r="I342" s="33"/>
      <c r="J342" s="33">
        <f>'[1]DATI 2017'!$AB$175</f>
        <v>0</v>
      </c>
      <c r="K342" s="27"/>
      <c r="L342" s="33"/>
      <c r="M342" s="33"/>
      <c r="N342" s="27"/>
      <c r="O342" s="27"/>
      <c r="P342" s="27"/>
      <c r="Q342" s="27"/>
    </row>
    <row r="343" spans="1:17" ht="30" hidden="1" customHeight="1" x14ac:dyDescent="0.25">
      <c r="A343" s="30"/>
      <c r="B343" s="30"/>
      <c r="C343" s="19"/>
      <c r="D343" s="19"/>
      <c r="E343" s="21"/>
      <c r="F343" s="41">
        <f>'[1]DATI 2017'!$J$28</f>
        <v>1925</v>
      </c>
      <c r="G343" s="23" t="str">
        <f>'[1]DATI 2017'!$M$28</f>
        <v>Somme destinate a garantire la continuità nei collegamenti aerei per le isole minori della Sicilia dotate di sacli aeroportuali.</v>
      </c>
      <c r="H343" s="24"/>
      <c r="I343" s="33"/>
      <c r="J343" s="33">
        <f>'[1]DATI 2017'!$AB$28</f>
        <v>0</v>
      </c>
      <c r="K343" s="27"/>
      <c r="L343" s="33"/>
      <c r="M343" s="33"/>
      <c r="N343" s="27"/>
      <c r="O343" s="27"/>
      <c r="P343" s="27"/>
      <c r="Q343" s="27"/>
    </row>
    <row r="344" spans="1:17" ht="30" hidden="1" customHeight="1" x14ac:dyDescent="0.25">
      <c r="A344" s="30"/>
      <c r="B344" s="30"/>
      <c r="C344" s="19"/>
      <c r="D344" s="19"/>
      <c r="E344" s="21"/>
      <c r="F344" s="41">
        <f>'[1]DATI 2017'!$H$167</f>
        <v>0</v>
      </c>
      <c r="G344" s="23" t="str">
        <f>'[1]DATI 2017'!$M$167</f>
        <v>Spese per assicurare la piena funzionalità dei servizi di navigazione aerea da parte dell'ENAV sugli aeroporti di Brindisi, Comiso, Rimini….</v>
      </c>
      <c r="H344" s="24"/>
      <c r="I344" s="33"/>
      <c r="J344" s="33"/>
      <c r="K344" s="27"/>
      <c r="L344" s="33"/>
      <c r="M344" s="33">
        <f>'[1]DATI 2017'!$AB$167</f>
        <v>0</v>
      </c>
      <c r="N344" s="27"/>
      <c r="O344" s="27"/>
      <c r="P344" s="27"/>
      <c r="Q344" s="27"/>
    </row>
    <row r="345" spans="1:17" ht="9.9499999999999993" hidden="1" customHeight="1" x14ac:dyDescent="0.25">
      <c r="A345" s="30"/>
      <c r="B345" s="30"/>
      <c r="C345" s="19"/>
      <c r="D345" s="19"/>
      <c r="H345" s="31"/>
      <c r="I345" s="50"/>
      <c r="J345" s="50"/>
      <c r="K345" s="40"/>
      <c r="L345" s="50"/>
      <c r="M345" s="50"/>
      <c r="N345" s="40"/>
      <c r="O345" s="40"/>
      <c r="P345" s="40"/>
      <c r="Q345" s="40"/>
    </row>
    <row r="346" spans="1:17" ht="30" customHeight="1" x14ac:dyDescent="0.25">
      <c r="A346" s="30"/>
      <c r="B346" s="30"/>
      <c r="C346" s="19"/>
      <c r="D346" s="19"/>
      <c r="E346" s="147" t="s">
        <v>10</v>
      </c>
      <c r="F346" s="171"/>
      <c r="H346" s="31"/>
      <c r="I346" s="69">
        <f>SUM(I347:I348)</f>
        <v>0</v>
      </c>
      <c r="J346" s="69">
        <f>SUM(J347:J348)</f>
        <v>0</v>
      </c>
      <c r="K346" s="20">
        <f>SUM(I346+J346)</f>
        <v>0</v>
      </c>
      <c r="L346" s="69">
        <f>SUM(L347:L348)</f>
        <v>0</v>
      </c>
      <c r="M346" s="50">
        <f>SUM(M347:M348)</f>
        <v>72.070012579999997</v>
      </c>
      <c r="N346" s="40">
        <f>SUM(L346+M346)</f>
        <v>72.070012579999997</v>
      </c>
      <c r="O346" s="69">
        <f>SUM(O347:O349)</f>
        <v>0</v>
      </c>
      <c r="P346" s="50">
        <f>SUM(J346+M346)</f>
        <v>72.070012579999997</v>
      </c>
      <c r="Q346" s="40">
        <f>SUM(K346+N346)</f>
        <v>72.070012579999997</v>
      </c>
    </row>
    <row r="347" spans="1:17" ht="27.75" hidden="1" customHeight="1" x14ac:dyDescent="0.25">
      <c r="A347" s="30"/>
      <c r="B347" s="30"/>
      <c r="C347" s="19"/>
      <c r="D347" s="19"/>
      <c r="E347" s="21" t="s">
        <v>15</v>
      </c>
      <c r="F347" s="41">
        <f>'[1]DATI 2017'!$J$870</f>
        <v>7290</v>
      </c>
      <c r="G347" s="23" t="str">
        <f>'[1]DATI 2017'!$M$870</f>
        <v>Somma da assegare al comune di Roma per il piano di rientro finanziaro derivante dall'introito dell'addizionale commissariale sui diritti di imbarco dei passeggeri in partenza dagli aeroporti di Roma</v>
      </c>
      <c r="H347" s="24" t="str">
        <f>'[1]DATI 2017'!$V$870</f>
        <v>22.02</v>
      </c>
      <c r="I347" s="33"/>
      <c r="J347" s="33"/>
      <c r="K347" s="27"/>
      <c r="L347" s="33"/>
      <c r="M347" s="33">
        <f>'[1]DATI 2017'!$AB$870</f>
        <v>72.070012579999997</v>
      </c>
      <c r="N347" s="27"/>
      <c r="O347" s="27"/>
      <c r="P347" s="27"/>
      <c r="Q347" s="27"/>
    </row>
    <row r="348" spans="1:17" ht="27.75" hidden="1" customHeight="1" x14ac:dyDescent="0.25">
      <c r="A348" s="30"/>
      <c r="B348" s="30"/>
      <c r="C348" s="19"/>
      <c r="D348" s="19"/>
      <c r="E348" s="23"/>
      <c r="F348" s="41">
        <f>'[1]DATI 2017'!$H$872</f>
        <v>7350</v>
      </c>
      <c r="G348" s="23" t="str">
        <f>'[1]DATI 2017'!$M$872</f>
        <v>Annualità quindicennali per la prosecuzione degli interventi per la realizzazione di opere funzionali al progetto Malpensa 2000</v>
      </c>
      <c r="H348" s="24" t="str">
        <f>'[1]DATI 2017'!$V$872</f>
        <v>22.02</v>
      </c>
      <c r="I348" s="33"/>
      <c r="J348" s="33"/>
      <c r="K348" s="27"/>
      <c r="L348" s="33"/>
      <c r="M348" s="33">
        <f>'[1]DATI 2017'!$AB$872</f>
        <v>0</v>
      </c>
      <c r="N348" s="27"/>
      <c r="O348" s="27"/>
      <c r="P348" s="27"/>
      <c r="Q348" s="27"/>
    </row>
    <row r="349" spans="1:17" ht="20.100000000000001" customHeight="1" x14ac:dyDescent="0.25">
      <c r="A349" s="30"/>
      <c r="B349" s="30"/>
      <c r="C349" s="173" t="s">
        <v>60</v>
      </c>
      <c r="D349" s="173"/>
      <c r="E349" s="173"/>
      <c r="F349" s="173"/>
      <c r="G349" s="173"/>
      <c r="H349" s="31"/>
      <c r="I349" s="37">
        <f t="shared" ref="I349:Q349" si="16">SUM(I340+I346)</f>
        <v>0</v>
      </c>
      <c r="J349" s="37">
        <f t="shared" si="16"/>
        <v>0</v>
      </c>
      <c r="K349" s="37">
        <f t="shared" si="16"/>
        <v>0</v>
      </c>
      <c r="L349" s="37">
        <f t="shared" si="16"/>
        <v>0</v>
      </c>
      <c r="M349" s="37">
        <f t="shared" si="16"/>
        <v>72.070012579999997</v>
      </c>
      <c r="N349" s="37">
        <f t="shared" si="16"/>
        <v>72.070012579999997</v>
      </c>
      <c r="O349" s="37">
        <f>SUM(O350:O352)</f>
        <v>0</v>
      </c>
      <c r="P349" s="57">
        <f>SUM(J349+M349)</f>
        <v>72.070012579999997</v>
      </c>
      <c r="Q349" s="37">
        <f t="shared" si="16"/>
        <v>72.070012579999997</v>
      </c>
    </row>
    <row r="350" spans="1:17" ht="35.25" customHeight="1" x14ac:dyDescent="0.25">
      <c r="A350" s="30"/>
      <c r="B350" s="30"/>
      <c r="C350" s="19" t="s">
        <v>61</v>
      </c>
      <c r="D350" s="19"/>
      <c r="E350" s="147" t="s">
        <v>10</v>
      </c>
      <c r="F350" s="171"/>
      <c r="H350" s="31"/>
      <c r="I350" s="69">
        <f>SUM(I351:I353)</f>
        <v>0</v>
      </c>
      <c r="J350" s="50">
        <f>SUM(J351:J353)</f>
        <v>4.4420010000000003</v>
      </c>
      <c r="K350" s="40">
        <f>SUM(I350+J350)</f>
        <v>4.4420010000000003</v>
      </c>
      <c r="L350" s="69">
        <f>SUM(L351:L353)</f>
        <v>0</v>
      </c>
      <c r="M350" s="69">
        <f>SUM(M351:M353)</f>
        <v>0</v>
      </c>
      <c r="N350" s="20">
        <f>SUM(L350+M350)</f>
        <v>0</v>
      </c>
      <c r="O350" s="69">
        <f>SUM(O351:O353)</f>
        <v>0</v>
      </c>
      <c r="P350" s="112">
        <f>SUM(J350+M350)</f>
        <v>4.4420010000000003</v>
      </c>
      <c r="Q350" s="40">
        <f>SUM(K350+N350)</f>
        <v>4.4420010000000003</v>
      </c>
    </row>
    <row r="351" spans="1:17" ht="27.75" hidden="1" customHeight="1" x14ac:dyDescent="0.25">
      <c r="A351" s="30"/>
      <c r="B351" s="30"/>
      <c r="C351" s="19"/>
      <c r="D351" s="19"/>
      <c r="E351" s="21"/>
      <c r="F351" s="41">
        <f>'[1]DATI 2017'!$I$809</f>
        <v>1725</v>
      </c>
      <c r="G351" s="23" t="str">
        <f>'[1]DATI 2017'!$M$809</f>
        <v>Spese dell'Agenzia Nazionale per la Sicurezza del Volo</v>
      </c>
      <c r="H351" s="24"/>
      <c r="I351" s="33"/>
      <c r="J351" s="33">
        <f>'[1]DATI 2017'!$AB$809</f>
        <v>0</v>
      </c>
      <c r="K351" s="27"/>
      <c r="L351" s="33"/>
      <c r="M351" s="33"/>
      <c r="N351" s="27"/>
      <c r="O351" s="27"/>
      <c r="P351" s="27"/>
      <c r="Q351" s="27"/>
    </row>
    <row r="352" spans="1:17" ht="27.75" hidden="1" customHeight="1" x14ac:dyDescent="0.25">
      <c r="A352" s="30"/>
      <c r="B352" s="30"/>
      <c r="C352" s="19"/>
      <c r="D352" s="19"/>
      <c r="E352" s="65"/>
      <c r="F352" s="41">
        <f>'[1]DATI 2017'!$H$807</f>
        <v>1723</v>
      </c>
      <c r="G352" s="23" t="str">
        <f>'[1]DATI 2017'!$M$807</f>
        <v>Spese per il funzionamento dell'Agenzia Nazionale per la sicurezza del volo</v>
      </c>
      <c r="H352" s="24" t="str">
        <f>'[1]DATI 2017'!$V$807</f>
        <v>04.01</v>
      </c>
      <c r="I352" s="33"/>
      <c r="J352" s="33">
        <f>'[1]DATI 2017'!$AB$807</f>
        <v>4.4420010000000003</v>
      </c>
      <c r="K352" s="27"/>
      <c r="L352" s="33"/>
      <c r="M352" s="33"/>
      <c r="N352" s="27"/>
      <c r="O352" s="27"/>
      <c r="P352" s="27"/>
      <c r="Q352" s="27"/>
    </row>
    <row r="353" spans="1:17" ht="21.75" hidden="1" customHeight="1" x14ac:dyDescent="0.25">
      <c r="A353" s="30"/>
      <c r="B353" s="30"/>
      <c r="C353" s="19"/>
      <c r="D353" s="19"/>
      <c r="E353" s="65"/>
      <c r="F353" s="41">
        <f>'[1]DATI 2017'!$J$796</f>
        <v>0</v>
      </c>
      <c r="G353" s="23" t="str">
        <f>'[1]DATI 2017'!$M$796</f>
        <v>Somma da corrispondere all'ENAV S.P.A. per il pagamento dei servizi resi in condizioni di non remunerazione diretta dei costi in applicazione del contratto di servizio</v>
      </c>
      <c r="H353" s="24"/>
      <c r="I353" s="33"/>
      <c r="J353" s="33">
        <f>'[1]DATI 2017'!$AB$796</f>
        <v>0</v>
      </c>
      <c r="K353" s="27"/>
      <c r="L353" s="33"/>
      <c r="M353" s="33"/>
      <c r="N353" s="27"/>
      <c r="O353" s="27"/>
      <c r="P353" s="27"/>
      <c r="Q353" s="27"/>
    </row>
    <row r="354" spans="1:17" ht="9.9499999999999993" hidden="1" customHeight="1" x14ac:dyDescent="0.25">
      <c r="A354" s="30"/>
      <c r="B354" s="30"/>
      <c r="C354" s="19"/>
      <c r="D354" s="19"/>
      <c r="E354" s="66"/>
      <c r="H354" s="31"/>
      <c r="I354" s="50"/>
      <c r="J354" s="50"/>
      <c r="K354" s="40"/>
      <c r="L354" s="50"/>
      <c r="M354" s="50"/>
      <c r="N354" s="40"/>
      <c r="O354" s="40"/>
      <c r="P354" s="40"/>
      <c r="Q354" s="40"/>
    </row>
    <row r="355" spans="1:17" ht="30" customHeight="1" x14ac:dyDescent="0.25">
      <c r="A355" s="30"/>
      <c r="B355" s="30"/>
      <c r="C355" s="19"/>
      <c r="D355" s="19"/>
      <c r="E355" s="147" t="s">
        <v>56</v>
      </c>
      <c r="F355" s="172"/>
      <c r="H355" s="31"/>
      <c r="I355" s="69">
        <f>SUM(I356:I358)</f>
        <v>0</v>
      </c>
      <c r="J355" s="69">
        <f>SUM(J356:J358)</f>
        <v>6.0491617</v>
      </c>
      <c r="K355" s="40">
        <f>SUM(I355+J355)</f>
        <v>6.0491617</v>
      </c>
      <c r="L355" s="69">
        <f>SUM(L356:L358)</f>
        <v>0</v>
      </c>
      <c r="M355" s="69">
        <f>SUM(M356:M358)</f>
        <v>37.572815869999999</v>
      </c>
      <c r="N355" s="40">
        <f>SUM(L355+M355)</f>
        <v>37.572815869999999</v>
      </c>
      <c r="O355" s="69">
        <f>SUM(O356:O358)</f>
        <v>0</v>
      </c>
      <c r="P355" s="50">
        <f>SUM(J355+M355)</f>
        <v>43.621977569999999</v>
      </c>
      <c r="Q355" s="40">
        <f>SUM(K355+N355)</f>
        <v>43.621977569999999</v>
      </c>
    </row>
    <row r="356" spans="1:17" ht="27.75" hidden="1" customHeight="1" x14ac:dyDescent="0.25">
      <c r="A356" s="30"/>
      <c r="B356" s="30"/>
      <c r="C356" s="19"/>
      <c r="D356" s="19"/>
      <c r="E356" s="74"/>
      <c r="F356" s="73" t="str">
        <f>'[1]DATI 2017'!$F$934</f>
        <v>AGG.42</v>
      </c>
      <c r="G356" s="23" t="str">
        <f>'[1]DATI 2017'!$M$934</f>
        <v>Fornitura ed installazione di apparecchiature per l'assistenza al volo e per il controllo al traffico aereo civile</v>
      </c>
      <c r="H356" s="24"/>
      <c r="I356" s="33"/>
      <c r="J356" s="33"/>
      <c r="K356" s="27"/>
      <c r="L356" s="33">
        <f>'[1]DATI 2017'!$AA$934</f>
        <v>0</v>
      </c>
      <c r="M356" s="33"/>
      <c r="N356" s="27"/>
      <c r="O356" s="27"/>
      <c r="P356" s="27"/>
      <c r="Q356" s="27"/>
    </row>
    <row r="357" spans="1:17" ht="27.75" hidden="1" customHeight="1" x14ac:dyDescent="0.25">
      <c r="A357" s="30"/>
      <c r="B357" s="30"/>
      <c r="C357" s="19"/>
      <c r="D357" s="19"/>
      <c r="E357" s="74"/>
      <c r="F357" s="73" t="str">
        <f>'[1]DATI 2017'!$F$923</f>
        <v>AGG.40</v>
      </c>
      <c r="G357" s="23" t="str">
        <f>'[1]DATI 2017'!$N$923</f>
        <v>Spese per la ricerca scientifica inerente all'Assistenza al volo</v>
      </c>
      <c r="H357" s="24"/>
      <c r="I357" s="33"/>
      <c r="J357" s="33"/>
      <c r="K357" s="27"/>
      <c r="L357" s="33"/>
      <c r="M357" s="33">
        <f>'[1]DATI 2017'!$AA$923</f>
        <v>37.572815869999999</v>
      </c>
      <c r="N357" s="27"/>
      <c r="O357" s="27"/>
      <c r="P357" s="27"/>
      <c r="Q357" s="27"/>
    </row>
    <row r="358" spans="1:17" ht="69" hidden="1" customHeight="1" x14ac:dyDescent="0.25">
      <c r="A358" s="30"/>
      <c r="B358" s="30"/>
      <c r="C358" s="19"/>
      <c r="D358" s="19"/>
      <c r="E358" s="65"/>
      <c r="F358" s="73" t="str">
        <f>'[1]DATI 2017'!$F$931</f>
        <v>AGG.41</v>
      </c>
      <c r="G358" s="23" t="str">
        <f>'[1]DATI 2017'!$M$928</f>
        <v xml:space="preserve">Spese per l'approvvigionamento, la manutenzione, la revisione, la riparazione, la sostituzione e l'aggiornamento degli impianti relativi all'assistenza al volo per il traffico aereo civile - spese per il servizio meteorologico - manutenzione di opere demaniali e infrastrutture connesse con i servizi del traffico aereo civile </v>
      </c>
      <c r="H358" s="24"/>
      <c r="I358" s="33"/>
      <c r="J358" s="33">
        <f>'[1]DATI 2017'!$AA$928</f>
        <v>6.0491617</v>
      </c>
      <c r="K358" s="27"/>
      <c r="L358" s="33"/>
      <c r="M358" s="33"/>
      <c r="N358" s="26"/>
      <c r="O358" s="26"/>
      <c r="P358" s="26"/>
      <c r="Q358" s="27"/>
    </row>
    <row r="359" spans="1:17" ht="10.5" hidden="1" customHeight="1" x14ac:dyDescent="0.25">
      <c r="A359" s="30"/>
      <c r="B359" s="30"/>
      <c r="C359" s="19"/>
      <c r="D359" s="19"/>
      <c r="E359" s="65"/>
      <c r="F359" s="73"/>
      <c r="G359" s="23"/>
      <c r="H359" s="24"/>
      <c r="I359" s="33"/>
      <c r="J359" s="33"/>
      <c r="K359" s="27"/>
      <c r="L359" s="33"/>
      <c r="M359" s="33"/>
      <c r="N359" s="26"/>
      <c r="O359" s="26"/>
      <c r="P359" s="26"/>
      <c r="Q359" s="27"/>
    </row>
    <row r="360" spans="1:17" ht="39.75" customHeight="1" x14ac:dyDescent="0.25">
      <c r="A360" s="30"/>
      <c r="B360" s="30"/>
      <c r="C360" s="19"/>
      <c r="D360" s="19"/>
      <c r="E360" s="147" t="s">
        <v>9</v>
      </c>
      <c r="F360" s="148"/>
      <c r="G360" s="23"/>
      <c r="H360" s="24"/>
      <c r="I360" s="69">
        <f>SUM(I361:I362)</f>
        <v>0</v>
      </c>
      <c r="J360" s="33">
        <f>SUM(J361:J362)</f>
        <v>30</v>
      </c>
      <c r="K360" s="27">
        <f>SUM(I360:J360)</f>
        <v>30</v>
      </c>
      <c r="L360" s="69">
        <f>SUM(L361:L362)</f>
        <v>0</v>
      </c>
      <c r="M360" s="69">
        <f>SUM(M361:M362)</f>
        <v>0</v>
      </c>
      <c r="N360" s="26">
        <f>SUM(L360:M360)</f>
        <v>0</v>
      </c>
      <c r="O360" s="69">
        <f>SUM(O361:O363)</f>
        <v>0</v>
      </c>
      <c r="P360" s="33">
        <f>SUM(J360,M360)</f>
        <v>30</v>
      </c>
      <c r="Q360" s="27">
        <f>SUM(K360,N360)</f>
        <v>30</v>
      </c>
    </row>
    <row r="361" spans="1:17" ht="39.75" hidden="1" customHeight="1" x14ac:dyDescent="0.25">
      <c r="A361" s="30"/>
      <c r="B361" s="30"/>
      <c r="C361" s="19"/>
      <c r="D361" s="19"/>
      <c r="E361" s="16"/>
      <c r="F361" s="41">
        <f>'[1]DATI 2017'!$K$172</f>
        <v>1922</v>
      </c>
      <c r="G361" s="23" t="str">
        <f>'[1]DATI 2017'!$M$172</f>
        <v>Fondo destinato a compensare l'ENAV per i costi sostenuti per garantire la sicurezza ai propri impianti e la sicurezza operativa</v>
      </c>
      <c r="H361" s="24"/>
      <c r="I361" s="33"/>
      <c r="J361" s="33">
        <f>'[1]DATI 2017'!$AB$172</f>
        <v>30</v>
      </c>
      <c r="K361" s="27"/>
      <c r="L361" s="33"/>
      <c r="M361" s="33"/>
      <c r="N361" s="26"/>
      <c r="O361" s="26"/>
      <c r="P361" s="26"/>
      <c r="Q361" s="27"/>
    </row>
    <row r="362" spans="1:17" ht="39.75" hidden="1" customHeight="1" x14ac:dyDescent="0.25">
      <c r="A362" s="30"/>
      <c r="B362" s="30"/>
      <c r="C362" s="19"/>
      <c r="D362" s="19"/>
      <c r="E362" s="16"/>
      <c r="F362" s="41"/>
      <c r="G362" s="23"/>
      <c r="H362" s="24"/>
      <c r="I362" s="33"/>
      <c r="J362" s="33"/>
      <c r="K362" s="27"/>
      <c r="L362" s="33"/>
      <c r="M362" s="33"/>
      <c r="N362" s="26"/>
      <c r="O362" s="26"/>
      <c r="P362" s="26"/>
      <c r="Q362" s="27"/>
    </row>
    <row r="363" spans="1:17" ht="20.100000000000001" customHeight="1" x14ac:dyDescent="0.25">
      <c r="A363" s="30"/>
      <c r="B363" s="30"/>
      <c r="C363" s="173" t="s">
        <v>62</v>
      </c>
      <c r="D363" s="173"/>
      <c r="E363" s="173"/>
      <c r="F363" s="173"/>
      <c r="G363" s="173"/>
      <c r="H363" s="31"/>
      <c r="I363" s="37">
        <f>SUM(I350+I355+I360)</f>
        <v>0</v>
      </c>
      <c r="J363" s="37">
        <f t="shared" ref="J363:Q363" si="17">SUM(J350+J355+J360)</f>
        <v>40.491162700000004</v>
      </c>
      <c r="K363" s="37">
        <f t="shared" si="17"/>
        <v>40.491162700000004</v>
      </c>
      <c r="L363" s="37">
        <f t="shared" si="17"/>
        <v>0</v>
      </c>
      <c r="M363" s="37">
        <f t="shared" si="17"/>
        <v>37.572815869999999</v>
      </c>
      <c r="N363" s="37">
        <f t="shared" si="17"/>
        <v>37.572815869999999</v>
      </c>
      <c r="O363" s="52">
        <f>SUM(O364:O366)</f>
        <v>0</v>
      </c>
      <c r="P363" s="37">
        <f t="shared" si="17"/>
        <v>78.063978569999989</v>
      </c>
      <c r="Q363" s="37">
        <f t="shared" si="17"/>
        <v>78.063978569999989</v>
      </c>
    </row>
    <row r="364" spans="1:17" ht="32.25" customHeight="1" x14ac:dyDescent="0.25">
      <c r="A364" s="30"/>
      <c r="B364" s="30"/>
      <c r="C364" s="19" t="s">
        <v>17</v>
      </c>
      <c r="D364" s="19"/>
      <c r="E364" s="147" t="s">
        <v>9</v>
      </c>
      <c r="F364" s="148"/>
      <c r="H364" s="31"/>
      <c r="I364" s="69">
        <f>SUM(I365:I368)</f>
        <v>0</v>
      </c>
      <c r="J364" s="69">
        <f>SUM(J365:J368)</f>
        <v>22.835910999999999</v>
      </c>
      <c r="K364" s="20">
        <f>SUM(I364+J364)</f>
        <v>22.835910999999999</v>
      </c>
      <c r="L364" s="69">
        <f>SUM(L365:L368)</f>
        <v>0</v>
      </c>
      <c r="M364" s="69">
        <f>SUM(M365:M368)</f>
        <v>23.727747579999996</v>
      </c>
      <c r="N364" s="20">
        <f>SUM(L364+M364)</f>
        <v>23.727747579999996</v>
      </c>
      <c r="O364" s="109">
        <f>SUM(O365:O367)</f>
        <v>0</v>
      </c>
      <c r="P364" s="69">
        <f>SUM(J364+M364)</f>
        <v>46.563658579999995</v>
      </c>
      <c r="Q364" s="20">
        <f>SUM(K364+N364)</f>
        <v>46.563658579999995</v>
      </c>
    </row>
    <row r="365" spans="1:17" ht="27.75" hidden="1" customHeight="1" x14ac:dyDescent="0.25">
      <c r="A365" s="30"/>
      <c r="B365" s="30"/>
      <c r="C365" s="19"/>
      <c r="D365" s="19"/>
      <c r="E365" s="21" t="s">
        <v>13</v>
      </c>
      <c r="F365" s="23"/>
      <c r="G365" s="23"/>
      <c r="H365" s="24"/>
      <c r="I365" s="33"/>
      <c r="J365" s="33"/>
      <c r="K365" s="27"/>
      <c r="L365" s="33"/>
      <c r="M365" s="33"/>
      <c r="N365" s="26"/>
      <c r="O365" s="26"/>
      <c r="P365" s="26"/>
      <c r="Q365" s="27"/>
    </row>
    <row r="366" spans="1:17" ht="27.75" hidden="1" customHeight="1" x14ac:dyDescent="0.25">
      <c r="A366" s="30"/>
      <c r="B366" s="30"/>
      <c r="C366" s="19"/>
      <c r="D366" s="19"/>
      <c r="E366" s="21"/>
      <c r="F366" s="41">
        <f>'[1]DATI 2017'!$I$173</f>
        <v>1923</v>
      </c>
      <c r="G366" s="23" t="str">
        <f>'[1]DATI 2017'!$M$173</f>
        <v>Spese di natura obbligatoria dell'Ente Nazionale per l' Aviazione Civile</v>
      </c>
      <c r="H366" s="24"/>
      <c r="I366" s="33"/>
      <c r="J366" s="33">
        <f>'[1]DATI 2017'!$AB$173</f>
        <v>22.835910999999999</v>
      </c>
      <c r="K366" s="27"/>
      <c r="L366" s="33"/>
      <c r="M366" s="33"/>
      <c r="N366" s="26"/>
      <c r="O366" s="26"/>
      <c r="P366" s="26"/>
      <c r="Q366" s="27"/>
    </row>
    <row r="367" spans="1:17" ht="27.75" hidden="1" customHeight="1" x14ac:dyDescent="0.25">
      <c r="A367" s="30"/>
      <c r="B367" s="30"/>
      <c r="C367" s="19"/>
      <c r="D367" s="19"/>
      <c r="E367" s="21"/>
      <c r="F367" s="41">
        <f>'[1]DATI 2017'!$L$170</f>
        <v>7753</v>
      </c>
      <c r="G367" s="23" t="str">
        <f>'[1]DATI 2017'!$M$170</f>
        <v xml:space="preserve">Somme da destinare alle attività nel settore dell'aeronautica e del trasporto aereo </v>
      </c>
      <c r="H367" s="24"/>
      <c r="I367" s="33"/>
      <c r="J367" s="33"/>
      <c r="K367" s="27"/>
      <c r="L367" s="33"/>
      <c r="M367" s="33">
        <f>'[1]DATI 2017'!$AB$170</f>
        <v>5.9068709999999998</v>
      </c>
      <c r="N367" s="26"/>
      <c r="O367" s="26"/>
      <c r="P367" s="26"/>
      <c r="Q367" s="27"/>
    </row>
    <row r="368" spans="1:17" ht="30" hidden="1" customHeight="1" x14ac:dyDescent="0.25">
      <c r="A368" s="30"/>
      <c r="B368" s="30"/>
      <c r="C368" s="19"/>
      <c r="D368" s="19"/>
      <c r="E368" s="23"/>
      <c r="F368" s="41">
        <f>'[1]DATI 2017'!$K$169</f>
        <v>7740</v>
      </c>
      <c r="G368" s="23" t="str">
        <f>'[1]DATI 2017'!$M$169</f>
        <v>Somme da trasferire all'Ente Nazionale per l'Aviazione Civile</v>
      </c>
      <c r="H368" s="24"/>
      <c r="I368" s="33"/>
      <c r="J368" s="33"/>
      <c r="K368" s="27"/>
      <c r="L368" s="33"/>
      <c r="M368" s="33">
        <f>'[1]DATI 2017'!$AB$169</f>
        <v>17.820876579999997</v>
      </c>
      <c r="N368" s="27"/>
      <c r="O368" s="27"/>
      <c r="P368" s="27"/>
      <c r="Q368" s="27"/>
    </row>
    <row r="369" spans="1:17" ht="9.9499999999999993" hidden="1" customHeight="1" x14ac:dyDescent="0.25">
      <c r="A369" s="30"/>
      <c r="B369" s="30"/>
      <c r="C369" s="19"/>
      <c r="D369" s="19"/>
      <c r="H369" s="31"/>
      <c r="I369" s="50"/>
      <c r="J369" s="50"/>
      <c r="K369" s="40"/>
      <c r="L369" s="50"/>
      <c r="M369" s="50"/>
      <c r="N369" s="40"/>
      <c r="O369" s="40"/>
      <c r="P369" s="40"/>
      <c r="Q369" s="40"/>
    </row>
    <row r="370" spans="1:17" ht="39.75" customHeight="1" x14ac:dyDescent="0.25">
      <c r="A370" s="30"/>
      <c r="B370" s="30"/>
      <c r="C370" s="19"/>
      <c r="D370" s="19"/>
      <c r="E370" s="147" t="s">
        <v>10</v>
      </c>
      <c r="F370" s="171"/>
      <c r="H370" s="31"/>
      <c r="I370" s="69">
        <f>SUM(I371:I374)</f>
        <v>0</v>
      </c>
      <c r="J370" s="69">
        <f>SUM(J371:J374)</f>
        <v>0.26243030000000001</v>
      </c>
      <c r="K370" s="40">
        <f>SUM(I370+J370)</f>
        <v>0.26243030000000001</v>
      </c>
      <c r="L370" s="20">
        <f>SUM(L371:L374)</f>
        <v>0</v>
      </c>
      <c r="M370" s="20">
        <f>SUM(M371:M374)</f>
        <v>0</v>
      </c>
      <c r="N370" s="20">
        <f>SUM(L370+M370)</f>
        <v>0</v>
      </c>
      <c r="O370" s="69">
        <f>SUM(O371:O373)</f>
        <v>0</v>
      </c>
      <c r="P370" s="50">
        <f>SUM(J370+M370)</f>
        <v>0.26243030000000001</v>
      </c>
      <c r="Q370" s="40">
        <f>SUM(K370+N370)</f>
        <v>0.26243030000000001</v>
      </c>
    </row>
    <row r="371" spans="1:17" ht="27.75" hidden="1" customHeight="1" x14ac:dyDescent="0.25">
      <c r="A371" s="30"/>
      <c r="B371" s="30"/>
      <c r="C371" s="19"/>
      <c r="D371" s="19"/>
      <c r="E371" s="21"/>
      <c r="F371" s="41">
        <f>'[1]DATI 2017'!$H$880</f>
        <v>0</v>
      </c>
      <c r="G371" s="23" t="str">
        <f>'[1]DATI 2017'!$M$880</f>
        <v>Fondo da ripartire per gli oneri derivanti dall'acquisto di titoli emessi dalla Società Alitalia Linee Aeree S.p.A.</v>
      </c>
      <c r="H371" s="24"/>
      <c r="I371" s="33"/>
      <c r="J371" s="33"/>
      <c r="K371" s="27"/>
      <c r="L371" s="33"/>
      <c r="M371" s="33">
        <f>'[1]DATI 2017'!$AB$880</f>
        <v>0</v>
      </c>
      <c r="N371" s="26"/>
      <c r="O371" s="26"/>
      <c r="P371" s="26"/>
      <c r="Q371" s="27"/>
    </row>
    <row r="372" spans="1:17" ht="42.75" hidden="1" customHeight="1" x14ac:dyDescent="0.25">
      <c r="A372" s="30"/>
      <c r="B372" s="30"/>
      <c r="C372" s="19"/>
      <c r="D372" s="19"/>
      <c r="E372" s="21"/>
      <c r="F372" s="41" t="e">
        <f>'[1]DATI 2017'!#REF!</f>
        <v>#REF!</v>
      </c>
      <c r="G372" s="23" t="str">
        <f>'[1]DATI 2017'!$M$869</f>
        <v>Somma da versare alla contabilità speciale n.1201 per il reintegro dell'anticipazione di tesoreria concessa in favore di Alitalia Linee Aeree Italiane S.p.A.</v>
      </c>
      <c r="H372" s="24"/>
      <c r="I372" s="33"/>
      <c r="J372" s="33"/>
      <c r="K372" s="27"/>
      <c r="L372" s="33"/>
      <c r="M372" s="33">
        <f>'[1]DATI 2017'!$AB$869</f>
        <v>0</v>
      </c>
      <c r="N372" s="26"/>
      <c r="O372" s="26"/>
      <c r="P372" s="26"/>
      <c r="Q372" s="27"/>
    </row>
    <row r="373" spans="1:17" ht="27.75" hidden="1" customHeight="1" x14ac:dyDescent="0.25">
      <c r="A373" s="30"/>
      <c r="B373" s="30"/>
      <c r="C373" s="19"/>
      <c r="D373" s="19"/>
      <c r="E373" s="21"/>
      <c r="F373" s="41">
        <f>'[1]DATI 2017'!$L$810</f>
        <v>4210</v>
      </c>
      <c r="G373" s="23" t="str">
        <f>'[1]DATI 2017'!$M$810</f>
        <v>Sussidi alle famiglie del personale deceduto per incidenti di volo</v>
      </c>
      <c r="H373" s="24"/>
      <c r="I373" s="33"/>
      <c r="J373" s="33">
        <f>'[1]DATI 2017'!$AB$810</f>
        <v>7.1910000000000003E-3</v>
      </c>
      <c r="K373" s="27"/>
      <c r="L373" s="33"/>
      <c r="M373" s="33"/>
      <c r="N373" s="26"/>
      <c r="O373" s="26"/>
      <c r="P373" s="26"/>
      <c r="Q373" s="27"/>
    </row>
    <row r="374" spans="1:17" ht="27.75" hidden="1" customHeight="1" x14ac:dyDescent="0.25">
      <c r="A374" s="30"/>
      <c r="B374" s="30"/>
      <c r="C374" s="19"/>
      <c r="D374" s="19"/>
      <c r="E374" s="21"/>
      <c r="F374" s="41">
        <f>'[1]DATI 2017'!$G$830</f>
        <v>2125</v>
      </c>
      <c r="G374" s="23" t="str">
        <f>'[1]DATI 2017'!$M$830</f>
        <v>Indennità mensile e rimborso dei biglietti aerei ai rappresentanti italiani in seno al Parlamento Europeo</v>
      </c>
      <c r="H374" s="24"/>
      <c r="I374" s="33"/>
      <c r="J374" s="33">
        <f>'[1]DATI 2017'!$AB$830</f>
        <v>0.2552393</v>
      </c>
      <c r="K374" s="27"/>
      <c r="L374" s="33"/>
      <c r="M374" s="33"/>
      <c r="N374" s="26"/>
      <c r="O374" s="26"/>
      <c r="P374" s="26"/>
      <c r="Q374" s="27"/>
    </row>
    <row r="375" spans="1:17" ht="39.75" customHeight="1" x14ac:dyDescent="0.25">
      <c r="A375" s="30"/>
      <c r="B375" s="30"/>
      <c r="C375" s="19"/>
      <c r="D375" s="19"/>
      <c r="E375" s="147" t="s">
        <v>24</v>
      </c>
      <c r="F375" s="147"/>
      <c r="H375" s="31"/>
      <c r="I375" s="69">
        <f>SUM(I376:I378)</f>
        <v>85.309398189999996</v>
      </c>
      <c r="J375" s="33">
        <f>SUM(J376:J378)</f>
        <v>6.9272169200000002</v>
      </c>
      <c r="K375" s="40">
        <f>SUM(I375+J375)</f>
        <v>92.236615110000002</v>
      </c>
      <c r="L375" s="20">
        <v>0</v>
      </c>
      <c r="M375" s="20">
        <v>0</v>
      </c>
      <c r="N375" s="20">
        <v>0</v>
      </c>
      <c r="O375" s="69">
        <v>85.308999999999997</v>
      </c>
      <c r="P375" s="69">
        <v>6.9269999999999996</v>
      </c>
      <c r="Q375" s="40">
        <f>SUM(K375+N375)</f>
        <v>92.236615110000002</v>
      </c>
    </row>
    <row r="376" spans="1:17" ht="39.75" hidden="1" customHeight="1" x14ac:dyDescent="0.25">
      <c r="A376" s="30"/>
      <c r="B376" s="30"/>
      <c r="C376" s="19"/>
      <c r="D376" s="19"/>
      <c r="E376" s="16"/>
      <c r="F376" s="16">
        <f>'[1]DATI 2017'!$K$778</f>
        <v>1987</v>
      </c>
      <c r="G376" s="30" t="str">
        <f>'[1]DATI 2017'!$M$778</f>
        <v>Fondo per la gestione e la funzionalità della flotta aerea anincendio</v>
      </c>
      <c r="H376" s="31"/>
      <c r="I376" s="69">
        <f>'[1]DATI 2017'!$AB$778</f>
        <v>85.276114509999999</v>
      </c>
      <c r="J376" s="27"/>
      <c r="K376" s="40"/>
      <c r="L376" s="20"/>
      <c r="M376" s="20"/>
      <c r="N376" s="20"/>
      <c r="O376" s="20"/>
      <c r="P376" s="20"/>
      <c r="Q376" s="40"/>
    </row>
    <row r="377" spans="1:17" ht="39.75" hidden="1" customHeight="1" x14ac:dyDescent="0.25">
      <c r="A377" s="30"/>
      <c r="B377" s="30"/>
      <c r="C377" s="19"/>
      <c r="D377" s="19"/>
      <c r="E377" s="16"/>
      <c r="F377" s="16">
        <f>'[1]DATI 2017'!$L$777</f>
        <v>1985</v>
      </c>
      <c r="G377" s="30" t="str">
        <f>'[1]DATI 2017'!$M$777</f>
        <v>Gestione degli aeromobili, dei mezzi per la componente aerea dei vigili del fuoco</v>
      </c>
      <c r="H377" s="31"/>
      <c r="I377" s="69">
        <f>'[1]DATI 2017'!$AB$777</f>
        <v>3.3283680000000003E-2</v>
      </c>
      <c r="J377" s="27"/>
      <c r="K377" s="40"/>
      <c r="L377" s="20"/>
      <c r="M377" s="20"/>
      <c r="N377" s="20"/>
      <c r="O377" s="20"/>
      <c r="P377" s="20"/>
      <c r="Q377" s="40"/>
    </row>
    <row r="378" spans="1:17" ht="27.75" hidden="1" customHeight="1" x14ac:dyDescent="0.25">
      <c r="A378" s="30"/>
      <c r="B378" s="30"/>
      <c r="C378" s="19"/>
      <c r="D378" s="19"/>
      <c r="E378" s="21"/>
      <c r="F378" s="41">
        <f>'[1]DATI 2017'!$K$775</f>
        <v>1330</v>
      </c>
      <c r="G378" s="23" t="str">
        <f>'[1]DATI 2017'!$M$775</f>
        <v>somme da trasferire ai comuni del sedime aeroportuale in relazione all'addizionale comunale sui diritti d'imbarco dei passeggeri sugli aeromobili</v>
      </c>
      <c r="H378" s="24"/>
      <c r="I378" s="33"/>
      <c r="J378" s="33">
        <f>'[1]DATI 2017'!$AB$775</f>
        <v>6.9272169200000002</v>
      </c>
      <c r="K378" s="27"/>
      <c r="L378" s="33"/>
      <c r="M378" s="33"/>
      <c r="N378" s="55"/>
      <c r="O378" s="26"/>
      <c r="P378" s="26"/>
      <c r="Q378" s="27"/>
    </row>
    <row r="379" spans="1:17" ht="20.100000000000001" customHeight="1" x14ac:dyDescent="0.25">
      <c r="A379" s="30"/>
      <c r="B379" s="30"/>
      <c r="C379" s="173" t="s">
        <v>18</v>
      </c>
      <c r="D379" s="173"/>
      <c r="E379" s="173"/>
      <c r="F379" s="173"/>
      <c r="G379" s="173"/>
      <c r="H379" s="31"/>
      <c r="I379" s="37">
        <f t="shared" ref="I379:Q379" si="18">SUM(I364+I370+I375)</f>
        <v>85.309398189999996</v>
      </c>
      <c r="J379" s="37">
        <f t="shared" si="18"/>
        <v>30.025558219999997</v>
      </c>
      <c r="K379" s="37">
        <f t="shared" si="18"/>
        <v>115.33495641</v>
      </c>
      <c r="L379" s="37">
        <f t="shared" si="18"/>
        <v>0</v>
      </c>
      <c r="M379" s="37">
        <f t="shared" si="18"/>
        <v>23.727747579999996</v>
      </c>
      <c r="N379" s="37">
        <f t="shared" si="18"/>
        <v>23.727747579999996</v>
      </c>
      <c r="O379" s="37">
        <v>85.308999999999997</v>
      </c>
      <c r="P379" s="37">
        <v>53.753</v>
      </c>
      <c r="Q379" s="37">
        <f t="shared" si="18"/>
        <v>139.06270398999999</v>
      </c>
    </row>
    <row r="380" spans="1:17" s="13" customFormat="1" ht="20.100000000000001" customHeight="1" x14ac:dyDescent="0.25">
      <c r="A380" s="11" t="s">
        <v>63</v>
      </c>
      <c r="B380" s="11"/>
      <c r="C380" s="154" t="s">
        <v>97</v>
      </c>
      <c r="D380" s="154"/>
      <c r="E380" s="154"/>
      <c r="F380" s="154"/>
      <c r="G380" s="154"/>
      <c r="H380" s="31"/>
      <c r="I380" s="15">
        <f t="shared" ref="I380:Q380" si="19">SUM(I397,I403,I422,I425,I521)</f>
        <v>805.55271567</v>
      </c>
      <c r="J380" s="37">
        <f t="shared" si="19"/>
        <v>4153.7791706299995</v>
      </c>
      <c r="K380" s="15">
        <f t="shared" si="19"/>
        <v>4959.3318863000004</v>
      </c>
      <c r="L380" s="15">
        <f t="shared" si="19"/>
        <v>0.30854984999999996</v>
      </c>
      <c r="M380" s="15">
        <f t="shared" si="19"/>
        <v>161.32177445000002</v>
      </c>
      <c r="N380" s="15">
        <f t="shared" si="19"/>
        <v>161.63032430000001</v>
      </c>
      <c r="O380" s="15">
        <v>805.86099999999999</v>
      </c>
      <c r="P380" s="15">
        <v>215.101</v>
      </c>
      <c r="Q380" s="15">
        <f t="shared" si="19"/>
        <v>5120.9622106000006</v>
      </c>
    </row>
    <row r="381" spans="1:17" ht="33.75" x14ac:dyDescent="0.25">
      <c r="A381" s="30"/>
      <c r="C381" s="19" t="s">
        <v>64</v>
      </c>
      <c r="D381" s="19"/>
      <c r="E381" s="174" t="s">
        <v>9</v>
      </c>
      <c r="F381" s="175"/>
      <c r="H381" s="31"/>
      <c r="I381" s="89">
        <f>SUM(I382:I395)</f>
        <v>227.74068142000004</v>
      </c>
      <c r="J381" s="69">
        <f>SUM(J382:J395)</f>
        <v>0</v>
      </c>
      <c r="K381" s="40">
        <f>SUM(I381+J381)</f>
        <v>227.74068142000004</v>
      </c>
      <c r="L381" s="69">
        <f>SUM(L382:L395)</f>
        <v>0</v>
      </c>
      <c r="M381" s="69">
        <f>SUM(M382:M395)</f>
        <v>0</v>
      </c>
      <c r="N381" s="20">
        <f>SUM(L381+M381)</f>
        <v>0</v>
      </c>
      <c r="O381" s="69">
        <v>227.74100000000001</v>
      </c>
      <c r="P381" s="69">
        <f>SUM(P382:P395)</f>
        <v>0</v>
      </c>
      <c r="Q381" s="40">
        <f>SUM(K381+N381)</f>
        <v>227.74068142000004</v>
      </c>
    </row>
    <row r="382" spans="1:17" ht="27.75" hidden="1" customHeight="1" x14ac:dyDescent="0.25">
      <c r="A382" s="30"/>
      <c r="C382" s="19"/>
      <c r="D382" s="19"/>
      <c r="E382" s="21" t="s">
        <v>13</v>
      </c>
      <c r="F382" s="73" t="str">
        <f>'[1]DATI 2017'!$F$211</f>
        <v>AGG.1</v>
      </c>
      <c r="G382" s="23" t="str">
        <f>'[1]DATI 2017'!$M$211</f>
        <v>Organi politici e funzionamento del Gabinetto e degli uffici di diretta collaborazione all'opera del Ministro</v>
      </c>
      <c r="H382" s="24"/>
      <c r="I382" s="75">
        <f>'[1]DATI 2017'!$AA$240</f>
        <v>10.441347109999999</v>
      </c>
      <c r="J382" s="75"/>
      <c r="K382" s="27"/>
      <c r="L382" s="33"/>
      <c r="M382" s="33"/>
      <c r="N382" s="27"/>
      <c r="O382" s="27"/>
      <c r="P382" s="27"/>
      <c r="Q382" s="27"/>
    </row>
    <row r="383" spans="1:17" ht="27.75" hidden="1" customHeight="1" x14ac:dyDescent="0.25">
      <c r="A383" s="30"/>
      <c r="C383" s="19"/>
      <c r="D383" s="19"/>
      <c r="E383" s="23"/>
      <c r="F383" s="73" t="str">
        <f>'[1]DATI 2017'!$F$661</f>
        <v>AGG.4</v>
      </c>
      <c r="G383" s="23" t="str">
        <f>'[1]DATI 2017'!$N$661</f>
        <v>Coordinamento dello sviluppo del territorio, politiche del personale e affari generali</v>
      </c>
      <c r="H383" s="24"/>
      <c r="I383" s="33">
        <f>'[1]DATI 2017'!$AA$661</f>
        <v>175.75232427000003</v>
      </c>
      <c r="J383" s="75"/>
      <c r="K383" s="27"/>
      <c r="L383" s="33"/>
      <c r="M383" s="33"/>
      <c r="N383" s="27"/>
      <c r="O383" s="27"/>
      <c r="P383" s="27"/>
      <c r="Q383" s="27"/>
    </row>
    <row r="384" spans="1:17" ht="27.75" hidden="1" customHeight="1" x14ac:dyDescent="0.25">
      <c r="A384" s="30"/>
      <c r="C384" s="19"/>
      <c r="D384" s="19"/>
      <c r="E384" s="23"/>
      <c r="F384" s="41" t="str">
        <f>'[1]DATI 2017'!$F$290</f>
        <v>AGG.100</v>
      </c>
      <c r="G384" s="76" t="str">
        <f>'[1]DATI 2017'!$M$290</f>
        <v>DIPARTIMENTO PER LE INFRASTRUTTURE, I SISTEMI INFORMATIVI E STATISTICI</v>
      </c>
      <c r="H384" s="24"/>
      <c r="I384" s="75">
        <f>'[1]DATI 2017'!$AA$324</f>
        <v>4.9930148600000006</v>
      </c>
      <c r="J384" s="75"/>
      <c r="K384" s="27"/>
      <c r="L384" s="33"/>
      <c r="M384" s="33"/>
      <c r="N384" s="27"/>
      <c r="O384" s="27"/>
      <c r="P384" s="27"/>
      <c r="Q384" s="27"/>
    </row>
    <row r="385" spans="1:17" ht="27.75" hidden="1" customHeight="1" x14ac:dyDescent="0.25">
      <c r="A385" s="30"/>
      <c r="C385" s="19"/>
      <c r="D385" s="19"/>
      <c r="E385" s="23"/>
      <c r="F385" s="41" t="str">
        <f>'[1]DATI 2017'!$F$275</f>
        <v>AGG.200</v>
      </c>
      <c r="G385" s="76" t="str">
        <f>'[1]DATI 2017'!$M$269</f>
        <v>Direzione generale per le dighe le infrastrutture idriche ed elettriche</v>
      </c>
      <c r="H385" s="24"/>
      <c r="I385" s="75">
        <f>'[1]DATI 2017'!$AA$275</f>
        <v>6.4457529899999999</v>
      </c>
      <c r="J385" s="75"/>
      <c r="K385" s="27"/>
      <c r="L385" s="33"/>
      <c r="M385" s="33"/>
      <c r="N385" s="27"/>
      <c r="O385" s="27"/>
      <c r="P385" s="27"/>
      <c r="Q385" s="27"/>
    </row>
    <row r="386" spans="1:17" ht="27.75" hidden="1" customHeight="1" x14ac:dyDescent="0.25">
      <c r="A386" s="30"/>
      <c r="C386" s="19"/>
      <c r="D386" s="19"/>
      <c r="E386" s="23"/>
      <c r="F386" s="41" t="str">
        <f>'[1]DATI 2017'!$F$280</f>
        <v>AGG.202</v>
      </c>
      <c r="G386" s="76" t="str">
        <f>'[1]DATI 2017'!$M$280</f>
        <v>DIPARTIMENTO PER LE INFRASTRUTTURE, I SISTEMI INFORMATIVI E STATISTICI</v>
      </c>
      <c r="H386" s="24"/>
      <c r="I386" s="75">
        <f>'[1]DATI 2017'!$AA$286</f>
        <v>15.76128707</v>
      </c>
      <c r="J386" s="75"/>
      <c r="K386" s="27"/>
      <c r="L386" s="33"/>
      <c r="M386" s="33"/>
      <c r="N386" s="27"/>
      <c r="O386" s="27"/>
      <c r="P386" s="27"/>
      <c r="Q386" s="27"/>
    </row>
    <row r="387" spans="1:17" ht="27.75" hidden="1" customHeight="1" x14ac:dyDescent="0.25">
      <c r="A387" s="30"/>
      <c r="C387" s="19"/>
      <c r="D387" s="19"/>
      <c r="E387" s="23"/>
      <c r="F387" s="41" t="str">
        <f>'[1]DATI 2017'!$F$332</f>
        <v>AGG.300</v>
      </c>
      <c r="G387" s="76" t="str">
        <f>'[1]DATI 2017'!$M$332</f>
        <v>Direzione Generale per lo sviluppo del territorio</v>
      </c>
      <c r="H387" s="24"/>
      <c r="I387" s="75">
        <f>'[1]DATI 2017'!$AA$338</f>
        <v>0</v>
      </c>
      <c r="J387" s="75"/>
      <c r="K387" s="27"/>
      <c r="L387" s="33"/>
      <c r="M387" s="33"/>
      <c r="N387" s="27"/>
      <c r="O387" s="27"/>
      <c r="P387" s="27"/>
      <c r="Q387" s="27"/>
    </row>
    <row r="388" spans="1:17" ht="27.75" hidden="1" customHeight="1" x14ac:dyDescent="0.25">
      <c r="A388" s="30"/>
      <c r="C388" s="19"/>
      <c r="D388" s="19"/>
      <c r="E388" s="23"/>
      <c r="F388" s="41" t="str">
        <f>'[1]DATI 2017'!$F$345</f>
        <v>AGG.302</v>
      </c>
      <c r="G388" s="76" t="str">
        <f>'[1]DATI 2017'!$M$345</f>
        <v>DIREZIONE GENERALE PER LE INFRASTRUTTURE FERROVIARIE PORTUALI ED AEROPORTUALI</v>
      </c>
      <c r="H388" s="24"/>
      <c r="I388" s="75">
        <f>'[1]DATI 2017'!$AA$349</f>
        <v>0</v>
      </c>
      <c r="J388" s="75"/>
      <c r="K388" s="27"/>
      <c r="L388" s="33"/>
      <c r="M388" s="33"/>
      <c r="N388" s="27"/>
      <c r="O388" s="27"/>
      <c r="P388" s="27"/>
      <c r="Q388" s="27"/>
    </row>
    <row r="389" spans="1:17" ht="27.75" hidden="1" customHeight="1" x14ac:dyDescent="0.25">
      <c r="A389" s="30"/>
      <c r="C389" s="19"/>
      <c r="D389" s="19"/>
      <c r="E389" s="23"/>
      <c r="F389" s="41">
        <f>'[1]DATI 2017'!$L$103</f>
        <v>0</v>
      </c>
      <c r="G389" s="76" t="str">
        <f>'[1]DATI 2017'!$M$103</f>
        <v>Spese per liti arbitraggi risarcimenti ed accessori. Rimborso delle spese di patrocinio legale</v>
      </c>
      <c r="H389" s="24"/>
      <c r="I389" s="75">
        <f>'[1]DATI 2017'!$AB$103</f>
        <v>0</v>
      </c>
      <c r="J389" s="75"/>
      <c r="K389" s="27"/>
      <c r="L389" s="33"/>
      <c r="M389" s="33"/>
      <c r="N389" s="27"/>
      <c r="O389" s="27"/>
      <c r="P389" s="27"/>
      <c r="Q389" s="27"/>
    </row>
    <row r="390" spans="1:17" ht="27.75" hidden="1" customHeight="1" x14ac:dyDescent="0.25">
      <c r="A390" s="30"/>
      <c r="C390" s="19"/>
      <c r="D390" s="19"/>
      <c r="E390" s="23"/>
      <c r="F390" s="41">
        <f>'[1]DATI 2017'!$L$104</f>
        <v>2131</v>
      </c>
      <c r="G390" s="76" t="str">
        <f>'[1]DATI 2017'!$M$104</f>
        <v>Spese per liti arbitraggi risarcimenti ed accessori. Rimborso delle spese di patrocinio legale</v>
      </c>
      <c r="H390" s="24"/>
      <c r="I390" s="75">
        <f>'[1]DATI 2017'!$AB$104</f>
        <v>2.108997E-2</v>
      </c>
      <c r="J390" s="75"/>
      <c r="K390" s="27"/>
      <c r="L390" s="33"/>
      <c r="M390" s="33"/>
      <c r="N390" s="27"/>
      <c r="O390" s="27"/>
      <c r="P390" s="27"/>
      <c r="Q390" s="27"/>
    </row>
    <row r="391" spans="1:17" ht="27.75" hidden="1" customHeight="1" x14ac:dyDescent="0.25">
      <c r="A391" s="30"/>
      <c r="C391" s="19"/>
      <c r="D391" s="19"/>
      <c r="E391" s="23"/>
      <c r="F391" s="41">
        <f>'[1]DATI 2017'!$L$105</f>
        <v>2132</v>
      </c>
      <c r="G391" s="76" t="str">
        <f>'[1]DATI 2017'!$M$105</f>
        <v>Spese per liti arbitraggi risarcimenti ed accessori. Rimborso delle spese di patrocinio legale</v>
      </c>
      <c r="H391" s="24"/>
      <c r="I391" s="75">
        <f>'[1]DATI 2017'!$AB$105</f>
        <v>0.10702025999999999</v>
      </c>
      <c r="J391" s="75"/>
      <c r="K391" s="27"/>
      <c r="L391" s="33"/>
      <c r="M391" s="33"/>
      <c r="N391" s="27"/>
      <c r="O391" s="27"/>
      <c r="P391" s="27"/>
      <c r="Q391" s="27"/>
    </row>
    <row r="392" spans="1:17" ht="27.75" hidden="1" customHeight="1" x14ac:dyDescent="0.25">
      <c r="A392" s="30"/>
      <c r="C392" s="19"/>
      <c r="D392" s="19"/>
      <c r="E392" s="23"/>
      <c r="F392" s="41">
        <f>'[1]DATI 2017'!$L$106</f>
        <v>2133</v>
      </c>
      <c r="G392" s="76" t="str">
        <f>'[1]DATI 2017'!$M$106</f>
        <v>Spese per liti arbitraggi risarcimenti ed accessori. Rimborso delle spese di patrocinio legale</v>
      </c>
      <c r="H392" s="24"/>
      <c r="I392" s="75">
        <f>'[1]DATI 2017'!$AB$106</f>
        <v>1.4986940000000001E-2</v>
      </c>
      <c r="J392" s="75"/>
      <c r="K392" s="27"/>
      <c r="L392" s="33"/>
      <c r="M392" s="33"/>
      <c r="N392" s="27"/>
      <c r="O392" s="27"/>
      <c r="P392" s="27"/>
      <c r="Q392" s="27"/>
    </row>
    <row r="393" spans="1:17" ht="27.75" hidden="1" customHeight="1" x14ac:dyDescent="0.25">
      <c r="A393" s="30"/>
      <c r="C393" s="19"/>
      <c r="D393" s="19"/>
      <c r="E393" s="23"/>
      <c r="F393" s="41" t="str">
        <f>'[1]DATI 2017'!$F$360</f>
        <v>AGG.102</v>
      </c>
      <c r="G393" s="76" t="str">
        <f>'[1]DATI 2017'!$M$360</f>
        <v>Consiglio Superiore dei Lavori Pubblici</v>
      </c>
      <c r="H393" s="24"/>
      <c r="I393" s="75">
        <f>'[1]DATI 2017'!$AA$368</f>
        <v>4.5555218699999998</v>
      </c>
      <c r="J393" s="75"/>
      <c r="K393" s="27"/>
      <c r="L393" s="33"/>
      <c r="M393" s="33"/>
      <c r="N393" s="27"/>
      <c r="O393" s="27"/>
      <c r="P393" s="27"/>
      <c r="Q393" s="27"/>
    </row>
    <row r="394" spans="1:17" ht="27.75" hidden="1" customHeight="1" x14ac:dyDescent="0.25">
      <c r="A394" s="30"/>
      <c r="C394" s="19"/>
      <c r="D394" s="19"/>
      <c r="E394" s="23"/>
      <c r="F394" s="41" t="str">
        <f>'[1]DATI 2017'!$F$461</f>
        <v>AGG.13</v>
      </c>
      <c r="G394" s="23" t="s">
        <v>65</v>
      </c>
      <c r="H394" s="24"/>
      <c r="I394" s="75">
        <f>'[1]DATI 2017'!$AA$462</f>
        <v>9.64833608</v>
      </c>
      <c r="J394" s="75"/>
      <c r="K394" s="27"/>
      <c r="L394" s="33"/>
      <c r="M394" s="33"/>
      <c r="N394" s="27"/>
      <c r="O394" s="27"/>
      <c r="P394" s="27"/>
      <c r="Q394" s="27"/>
    </row>
    <row r="395" spans="1:17" ht="27.75" hidden="1" customHeight="1" x14ac:dyDescent="0.25">
      <c r="A395" s="30"/>
      <c r="C395" s="19"/>
      <c r="D395" s="19"/>
      <c r="E395" s="23"/>
      <c r="F395" s="73" t="str">
        <f>'[1]DATI 2017'!$F$551</f>
        <v>AGG.31</v>
      </c>
      <c r="G395" s="23" t="s">
        <v>66</v>
      </c>
      <c r="H395" s="24"/>
      <c r="I395" s="75">
        <f>'[1]DATI 2017'!$AA$554</f>
        <v>0</v>
      </c>
      <c r="J395" s="75"/>
      <c r="K395" s="27"/>
      <c r="L395" s="33"/>
      <c r="M395" s="33"/>
      <c r="N395" s="27"/>
      <c r="O395" s="27"/>
      <c r="P395" s="27"/>
      <c r="Q395" s="27"/>
    </row>
    <row r="396" spans="1:17" ht="27.75" hidden="1" customHeight="1" x14ac:dyDescent="0.25">
      <c r="A396" s="30"/>
      <c r="C396" s="19"/>
      <c r="D396" s="19"/>
      <c r="E396" s="23"/>
      <c r="F396" s="41"/>
      <c r="G396" s="76"/>
      <c r="H396" s="24"/>
      <c r="I396" s="75"/>
      <c r="J396" s="75"/>
      <c r="K396" s="27"/>
      <c r="L396" s="33"/>
      <c r="M396" s="33"/>
      <c r="N396" s="27"/>
      <c r="O396" s="27"/>
      <c r="P396" s="27"/>
      <c r="Q396" s="27"/>
    </row>
    <row r="397" spans="1:17" ht="20.100000000000001" customHeight="1" x14ac:dyDescent="0.25">
      <c r="A397" s="30"/>
      <c r="C397" s="149" t="s">
        <v>67</v>
      </c>
      <c r="D397" s="149"/>
      <c r="E397" s="149"/>
      <c r="F397" s="149"/>
      <c r="G397" s="149"/>
      <c r="H397" s="31"/>
      <c r="I397" s="37">
        <f>$I$381</f>
        <v>227.74068142000004</v>
      </c>
      <c r="J397" s="37">
        <f>$J$381</f>
        <v>0</v>
      </c>
      <c r="K397" s="37">
        <f>$K$381</f>
        <v>227.74068142000004</v>
      </c>
      <c r="L397" s="37">
        <f>$L$381</f>
        <v>0</v>
      </c>
      <c r="M397" s="37">
        <f>$M$381</f>
        <v>0</v>
      </c>
      <c r="N397" s="37">
        <f>$N$381</f>
        <v>0</v>
      </c>
      <c r="O397" s="37">
        <v>227.74100000000001</v>
      </c>
      <c r="P397" s="37">
        <f>$N$381</f>
        <v>0</v>
      </c>
      <c r="Q397" s="37">
        <f>$Q$381</f>
        <v>227.74068142000004</v>
      </c>
    </row>
    <row r="398" spans="1:17" ht="29.25" customHeight="1" x14ac:dyDescent="0.25">
      <c r="A398" s="30"/>
      <c r="C398" s="19" t="s">
        <v>68</v>
      </c>
      <c r="D398" s="77"/>
      <c r="E398" s="147" t="s">
        <v>9</v>
      </c>
      <c r="F398" s="148"/>
      <c r="G398" s="77"/>
      <c r="H398" s="31"/>
      <c r="I398" s="69">
        <f>$I$399</f>
        <v>0</v>
      </c>
      <c r="J398" s="69">
        <f>$J$399</f>
        <v>7.5802040000000002</v>
      </c>
      <c r="K398" s="20">
        <f>SUM(I398+J398)</f>
        <v>7.5802040000000002</v>
      </c>
      <c r="L398" s="69">
        <f>$L$399</f>
        <v>0</v>
      </c>
      <c r="M398" s="69">
        <f>$M$399</f>
        <v>0</v>
      </c>
      <c r="N398" s="20">
        <f>SUM(L398+M398)</f>
        <v>0</v>
      </c>
      <c r="O398" s="69">
        <f>SUM(M398+N398)</f>
        <v>0</v>
      </c>
      <c r="P398" s="69">
        <f>SUM(J398+M398)</f>
        <v>7.5802040000000002</v>
      </c>
      <c r="Q398" s="20">
        <f>SUM(K398+N398)</f>
        <v>7.5802040000000002</v>
      </c>
    </row>
    <row r="399" spans="1:17" ht="27.75" hidden="1" customHeight="1" x14ac:dyDescent="0.25">
      <c r="A399" s="30"/>
      <c r="C399" s="28"/>
      <c r="D399" s="19"/>
      <c r="E399" s="21" t="s">
        <v>13</v>
      </c>
      <c r="F399" s="76" t="str">
        <f>'[1]DATI 2017'!$F$631</f>
        <v>AGG.36</v>
      </c>
      <c r="G399" s="23" t="s">
        <v>68</v>
      </c>
      <c r="H399" s="24"/>
      <c r="I399" s="75"/>
      <c r="J399" s="75">
        <f>'[1]DATI 2017'!$AA$631</f>
        <v>7.5802040000000002</v>
      </c>
      <c r="K399" s="27"/>
      <c r="L399" s="33"/>
      <c r="M399" s="33"/>
      <c r="N399" s="27"/>
      <c r="O399" s="27"/>
      <c r="P399" s="27"/>
      <c r="Q399" s="27"/>
    </row>
    <row r="400" spans="1:17" s="80" customFormat="1" ht="27.75" customHeight="1" x14ac:dyDescent="0.25">
      <c r="A400" s="78"/>
      <c r="B400" s="79"/>
      <c r="D400" s="81"/>
      <c r="E400" s="147" t="s">
        <v>98</v>
      </c>
      <c r="F400" s="171"/>
      <c r="G400" s="78"/>
      <c r="H400" s="82"/>
      <c r="I400" s="69">
        <f>SUM(I401:I402)</f>
        <v>0</v>
      </c>
      <c r="J400" s="69">
        <f>SUM(J401:J402)</f>
        <v>4100</v>
      </c>
      <c r="K400" s="20">
        <f>SUM(I400+J400)</f>
        <v>4100</v>
      </c>
      <c r="L400" s="69">
        <f>SUM(L401:L402)</f>
        <v>0</v>
      </c>
      <c r="M400" s="69">
        <f>SUM(M401:M402)</f>
        <v>0</v>
      </c>
      <c r="N400" s="20">
        <f>SUM(L400+M400)</f>
        <v>0</v>
      </c>
      <c r="O400" s="69">
        <v>0</v>
      </c>
      <c r="P400" s="69">
        <v>0</v>
      </c>
      <c r="Q400" s="20">
        <f>SUM(N400,K400)</f>
        <v>4100</v>
      </c>
    </row>
    <row r="401" spans="1:18" ht="33.75" hidden="1" customHeight="1" x14ac:dyDescent="0.25">
      <c r="A401" s="30"/>
      <c r="C401" s="28"/>
      <c r="D401" s="19"/>
      <c r="E401" s="21"/>
      <c r="F401" s="41">
        <f>'[1]DATI 2017'!$K$805</f>
        <v>1587</v>
      </c>
      <c r="G401" s="23" t="str">
        <f>'[1]DATI 2017'!$M$805</f>
        <v>Contributo per la copertura del disavanzo del fondo pensioni per il personale delle Ferrovie dello Stato S.p.A.</v>
      </c>
      <c r="H401" s="24"/>
      <c r="I401" s="75"/>
      <c r="J401" s="75">
        <f>'[1]DATI 2017'!$AB$805</f>
        <v>4100</v>
      </c>
      <c r="K401" s="27"/>
      <c r="L401" s="33"/>
      <c r="M401" s="33"/>
      <c r="N401" s="27"/>
      <c r="O401" s="27"/>
      <c r="P401" s="27"/>
      <c r="Q401" s="27"/>
    </row>
    <row r="402" spans="1:18" ht="27.75" hidden="1" customHeight="1" x14ac:dyDescent="0.25">
      <c r="A402" s="30"/>
      <c r="C402" s="28"/>
      <c r="D402" s="19"/>
      <c r="E402" s="21"/>
      <c r="F402" s="41"/>
      <c r="G402" s="23"/>
      <c r="H402" s="24"/>
      <c r="I402" s="75"/>
      <c r="J402" s="75"/>
      <c r="K402" s="27"/>
      <c r="L402" s="33"/>
      <c r="M402" s="33"/>
      <c r="N402" s="27"/>
      <c r="O402" s="27"/>
      <c r="P402" s="27"/>
      <c r="Q402" s="27"/>
    </row>
    <row r="403" spans="1:18" ht="20.100000000000001" customHeight="1" x14ac:dyDescent="0.25">
      <c r="A403" s="30"/>
      <c r="C403" s="149" t="s">
        <v>69</v>
      </c>
      <c r="D403" s="149"/>
      <c r="E403" s="149"/>
      <c r="F403" s="149"/>
      <c r="G403" s="149"/>
      <c r="H403" s="31"/>
      <c r="I403" s="37">
        <f t="shared" ref="I403:Q403" si="20">SUM(I398+I400)</f>
        <v>0</v>
      </c>
      <c r="J403" s="15">
        <f t="shared" si="20"/>
        <v>4107.5802039999999</v>
      </c>
      <c r="K403" s="15">
        <f t="shared" si="20"/>
        <v>4107.5802039999999</v>
      </c>
      <c r="L403" s="37">
        <f t="shared" si="20"/>
        <v>0</v>
      </c>
      <c r="M403" s="37">
        <f t="shared" si="20"/>
        <v>0</v>
      </c>
      <c r="N403" s="37">
        <f t="shared" si="20"/>
        <v>0</v>
      </c>
      <c r="O403" s="37">
        <f t="shared" si="20"/>
        <v>0</v>
      </c>
      <c r="P403" s="37">
        <v>7.58</v>
      </c>
      <c r="Q403" s="15">
        <f t="shared" si="20"/>
        <v>4107.5802039999999</v>
      </c>
      <c r="R403" s="13"/>
    </row>
    <row r="404" spans="1:18" ht="29.25" customHeight="1" x14ac:dyDescent="0.25">
      <c r="A404" s="30"/>
      <c r="C404" s="19" t="s">
        <v>70</v>
      </c>
      <c r="D404" s="77"/>
      <c r="E404" s="147" t="s">
        <v>9</v>
      </c>
      <c r="F404" s="148"/>
      <c r="G404" s="77"/>
      <c r="H404" s="31"/>
      <c r="I404" s="89">
        <f>SUM(I405:I421)</f>
        <v>64.509380730000004</v>
      </c>
      <c r="J404" s="69">
        <f>SUM(J405:J421)</f>
        <v>0</v>
      </c>
      <c r="K404" s="12">
        <f>SUM(I404+J404)</f>
        <v>64.509380730000004</v>
      </c>
      <c r="L404" s="89">
        <f>SUM(L405:L421)</f>
        <v>0.30854984999999996</v>
      </c>
      <c r="M404" s="113">
        <f>SUM(M405:M421)</f>
        <v>3.6191093999999997</v>
      </c>
      <c r="N404" s="12">
        <f>SUM(L404+M404)</f>
        <v>3.9276592499999996</v>
      </c>
      <c r="O404" s="89">
        <v>64.817999999999998</v>
      </c>
      <c r="P404" s="89">
        <v>3.6190000000000002</v>
      </c>
      <c r="Q404" s="12">
        <f>SUM(K404+N404)</f>
        <v>68.437039980000009</v>
      </c>
    </row>
    <row r="405" spans="1:18" ht="27.75" hidden="1" customHeight="1" x14ac:dyDescent="0.25">
      <c r="A405" s="30"/>
      <c r="C405" s="28"/>
      <c r="D405" s="19"/>
      <c r="E405" s="21" t="s">
        <v>13</v>
      </c>
      <c r="F405" s="41" t="s">
        <v>71</v>
      </c>
      <c r="G405" s="23" t="str">
        <f>'[1]DATI 2017'!$M$529</f>
        <v>Organi politici e funzionamento del Gabinetto e degli uffici di diretta collaborazione all'opera del Ministro</v>
      </c>
      <c r="H405" s="24"/>
      <c r="I405" s="75">
        <f>'[1]DATI 2017'!$AA$268</f>
        <v>25.285437749999996</v>
      </c>
      <c r="J405" s="75"/>
      <c r="K405" s="27"/>
      <c r="L405" s="33"/>
      <c r="M405" s="33">
        <f>'[1]DATI 2017'!$AA$430</f>
        <v>0.54639971999999992</v>
      </c>
      <c r="N405" s="27"/>
      <c r="O405" s="27"/>
      <c r="P405" s="27"/>
      <c r="Q405" s="27"/>
    </row>
    <row r="406" spans="1:18" ht="27.75" hidden="1" customHeight="1" x14ac:dyDescent="0.25">
      <c r="A406" s="30"/>
      <c r="C406" s="19"/>
      <c r="D406" s="19"/>
      <c r="E406" s="23"/>
      <c r="F406" s="41" t="s">
        <v>72</v>
      </c>
      <c r="G406" s="23" t="str">
        <f>'[1]DATI 2017'!$N$701</f>
        <v>Coordinamento dello sviluppo del territorio, politiche del personale e affari generali</v>
      </c>
      <c r="H406" s="24"/>
      <c r="I406" s="75">
        <f>'[1]DATI 2017'!$AA$700</f>
        <v>28.080426570000007</v>
      </c>
      <c r="J406" s="75"/>
      <c r="K406" s="27"/>
      <c r="L406" s="33">
        <f>'[1]DATI 2017'!$AA$746</f>
        <v>0.30854984999999996</v>
      </c>
      <c r="M406" s="33"/>
      <c r="N406" s="27"/>
      <c r="O406" s="27"/>
      <c r="P406" s="27"/>
      <c r="Q406" s="27"/>
    </row>
    <row r="407" spans="1:18" ht="27.75" hidden="1" customHeight="1" x14ac:dyDescent="0.25">
      <c r="A407" s="30"/>
      <c r="C407" s="19"/>
      <c r="D407" s="19"/>
      <c r="E407" s="23"/>
      <c r="F407" s="41" t="str">
        <f>'[1]DATI 2017'!$F$325</f>
        <v>AGG.101</v>
      </c>
      <c r="G407" s="23" t="str">
        <f>'[1]DATI 2017'!$M$325</f>
        <v xml:space="preserve">Dipartimento per le infrastrutture stradali l'edilizia e la regolazione dei lavori pubblici </v>
      </c>
      <c r="H407" s="24"/>
      <c r="I407" s="75"/>
      <c r="J407" s="75"/>
      <c r="K407" s="27"/>
      <c r="L407" s="33"/>
      <c r="M407" s="33">
        <f>'[1]DATI 2017'!$AA$330</f>
        <v>0</v>
      </c>
      <c r="N407" s="27"/>
      <c r="O407" s="27"/>
      <c r="P407" s="27"/>
      <c r="Q407" s="27"/>
    </row>
    <row r="408" spans="1:18" ht="42" hidden="1" customHeight="1" x14ac:dyDescent="0.25">
      <c r="A408" s="30"/>
      <c r="C408" s="19"/>
      <c r="D408" s="19"/>
      <c r="E408" s="23"/>
      <c r="F408" s="41" t="str">
        <f>'[1]DATI 2017'!$F$351</f>
        <v>AGG.303</v>
      </c>
      <c r="G408" s="23" t="str">
        <f>'[1]DATI 2017'!$M$351</f>
        <v>DIREZIONE GENERALE PER LE INFRASTRUTTURE FERROVIARIE PORTUALI ED AEROPORTUALI - dir gen per l'interoperabilità del sistema ferroviario transeuropeo</v>
      </c>
      <c r="H408" s="24"/>
      <c r="I408" s="75">
        <f>'[1]DATI 2017'!$AA$354</f>
        <v>0</v>
      </c>
      <c r="J408" s="75"/>
      <c r="K408" s="27"/>
      <c r="L408" s="33"/>
      <c r="M408" s="33"/>
      <c r="N408" s="27"/>
      <c r="O408" s="27"/>
      <c r="P408" s="27"/>
      <c r="Q408" s="27"/>
    </row>
    <row r="409" spans="1:18" ht="27.75" hidden="1" customHeight="1" x14ac:dyDescent="0.25">
      <c r="A409" s="30"/>
      <c r="C409" s="19"/>
      <c r="D409" s="19"/>
      <c r="E409" s="23"/>
      <c r="F409" s="41" t="str">
        <f>'[1]DATI 2017'!$F$369</f>
        <v>AGG.103</v>
      </c>
      <c r="G409" s="23" t="str">
        <f>'[1]DATI 2017'!$M$369</f>
        <v>Consiglio Superiore dei Lavori Pubblici</v>
      </c>
      <c r="H409" s="24"/>
      <c r="I409" s="75"/>
      <c r="J409" s="75"/>
      <c r="K409" s="27"/>
      <c r="L409" s="33"/>
      <c r="M409" s="33">
        <f>'[1]DATI 2017'!$AA$372</f>
        <v>2.680132E-2</v>
      </c>
      <c r="N409" s="27"/>
      <c r="O409" s="27"/>
      <c r="P409" s="27"/>
      <c r="Q409" s="27"/>
    </row>
    <row r="410" spans="1:18" ht="27.75" hidden="1" customHeight="1" x14ac:dyDescent="0.25">
      <c r="A410" s="30"/>
      <c r="C410" s="19"/>
      <c r="D410" s="19"/>
      <c r="E410" s="23"/>
      <c r="F410" s="41" t="s">
        <v>73</v>
      </c>
      <c r="G410" s="23" t="str">
        <f>'[1]DATI 2017'!$E$463</f>
        <v>Navigazione e trasporto marittimo e aereo</v>
      </c>
      <c r="H410" s="24"/>
      <c r="I410" s="75">
        <f>'[1]DATI 2017'!$AA$490</f>
        <v>4.0864810299999998</v>
      </c>
      <c r="J410" s="75"/>
      <c r="K410" s="27"/>
      <c r="L410" s="33">
        <f>'[1]DATI 2017'!$AA$516</f>
        <v>0</v>
      </c>
      <c r="M410" s="33"/>
      <c r="N410" s="27"/>
      <c r="O410" s="27"/>
      <c r="P410" s="27"/>
      <c r="Q410" s="27"/>
    </row>
    <row r="411" spans="1:18" ht="27.75" hidden="1" customHeight="1" x14ac:dyDescent="0.25">
      <c r="A411" s="30"/>
      <c r="C411" s="19"/>
      <c r="D411" s="19"/>
      <c r="E411" s="23"/>
      <c r="F411" s="41" t="s">
        <v>74</v>
      </c>
      <c r="G411" s="23" t="str">
        <f>'[1]DATI 2017'!$M$532</f>
        <v>Informatica di servizio</v>
      </c>
      <c r="H411" s="24"/>
      <c r="I411" s="33"/>
      <c r="J411" s="75"/>
      <c r="K411" s="27"/>
      <c r="L411" s="33"/>
      <c r="M411" s="33">
        <f>'[1]DATI 2017'!$AA$538</f>
        <v>2.2663864999999999</v>
      </c>
      <c r="N411" s="27"/>
      <c r="O411" s="27"/>
      <c r="P411" s="27"/>
      <c r="Q411" s="27"/>
    </row>
    <row r="412" spans="1:18" ht="27.75" hidden="1" customHeight="1" x14ac:dyDescent="0.25">
      <c r="A412" s="30"/>
      <c r="C412" s="19"/>
      <c r="D412" s="19"/>
      <c r="E412" s="23"/>
      <c r="F412" s="41" t="str">
        <f>'[1]DATI 2017'!$F$356</f>
        <v>AGG.204</v>
      </c>
      <c r="G412" s="23" t="str">
        <f>'[1]DATI 2017'!$M$356</f>
        <v>Direzione Generale per le infrastrutture stradali</v>
      </c>
      <c r="H412" s="24"/>
      <c r="I412" s="33"/>
      <c r="J412" s="75"/>
      <c r="K412" s="27"/>
      <c r="L412" s="33"/>
      <c r="M412" s="33">
        <f>'[1]DATI 2017'!$AA$359</f>
        <v>6.7204899999999998E-2</v>
      </c>
      <c r="N412" s="27"/>
      <c r="O412" s="27"/>
      <c r="P412" s="27"/>
      <c r="Q412" s="27"/>
    </row>
    <row r="413" spans="1:18" ht="27.75" hidden="1" customHeight="1" x14ac:dyDescent="0.25">
      <c r="A413" s="30"/>
      <c r="C413" s="19"/>
      <c r="D413" s="19"/>
      <c r="E413" s="23"/>
      <c r="F413" s="41" t="str">
        <f>'[1]DATI 2017'!$F$340</f>
        <v>AGG.301</v>
      </c>
      <c r="G413" s="23" t="str">
        <f>'[1]DATI 2017'!$M$340</f>
        <v>Direzione Generale per lo sviluppo del territorio</v>
      </c>
      <c r="H413" s="24"/>
      <c r="I413" s="33">
        <f>'[1]DATI 2017'!$AA$343</f>
        <v>0</v>
      </c>
      <c r="J413" s="75"/>
      <c r="K413" s="27"/>
      <c r="L413" s="33"/>
      <c r="M413" s="33"/>
      <c r="N413" s="27"/>
      <c r="O413" s="27"/>
      <c r="P413" s="27"/>
      <c r="Q413" s="27"/>
    </row>
    <row r="414" spans="1:18" ht="27.75" hidden="1" customHeight="1" x14ac:dyDescent="0.25">
      <c r="A414" s="30"/>
      <c r="C414" s="19"/>
      <c r="D414" s="19"/>
      <c r="E414" s="23"/>
      <c r="F414" s="41" t="str">
        <f>'[1]DATI 2017'!$F$288</f>
        <v>AGG203</v>
      </c>
      <c r="G414" s="23" t="str">
        <f>'[1]DATI 2017'!$M$287</f>
        <v>DIPARTIMENTO PER LE INFRASTRUTTURE, I SISTEMI INFORMATIVI E STATISTICI</v>
      </c>
      <c r="H414" s="24"/>
      <c r="I414" s="33">
        <f>'[1]DATI 2017'!$AA$289</f>
        <v>0</v>
      </c>
      <c r="J414" s="75"/>
      <c r="K414" s="27"/>
      <c r="L414" s="33"/>
      <c r="M414" s="33"/>
      <c r="N414" s="27"/>
      <c r="O414" s="27"/>
      <c r="P414" s="27"/>
      <c r="Q414" s="27"/>
    </row>
    <row r="415" spans="1:18" ht="27.75" hidden="1" customHeight="1" x14ac:dyDescent="0.25">
      <c r="A415" s="30"/>
      <c r="C415" s="19"/>
      <c r="D415" s="19"/>
      <c r="E415" s="23"/>
      <c r="F415" s="41" t="str">
        <f>'[1]DATI 2017'!$F$276</f>
        <v>AGG.201</v>
      </c>
      <c r="G415" s="23" t="str">
        <f>'[1]DATI 2017'!$M$276</f>
        <v>Direzione generale per le dighe le infrastrutture idriche ed elettriche</v>
      </c>
      <c r="H415" s="24"/>
      <c r="I415" s="33">
        <f>'[1]DATI 2017'!$AA$279</f>
        <v>2.0412E-2</v>
      </c>
      <c r="J415" s="75"/>
      <c r="K415" s="27"/>
      <c r="L415" s="33"/>
      <c r="M415" s="33"/>
      <c r="N415" s="27"/>
      <c r="O415" s="27"/>
      <c r="P415" s="27"/>
      <c r="Q415" s="27"/>
    </row>
    <row r="416" spans="1:18" ht="27.75" hidden="1" customHeight="1" x14ac:dyDescent="0.25">
      <c r="A416" s="30"/>
      <c r="C416" s="19"/>
      <c r="D416" s="19"/>
      <c r="E416" s="23"/>
      <c r="F416" s="41" t="str">
        <f>'[1]DATI 2017'!$F$403</f>
        <v>AGG.105</v>
      </c>
      <c r="G416" s="23" t="str">
        <f>'[1]DATI 2017'!$M$403</f>
        <v>DIPARTIMENTO PER LA NAVIGAZIONE MARITTIMA ED AEREA</v>
      </c>
      <c r="H416" s="24"/>
      <c r="I416" s="33"/>
      <c r="J416" s="75"/>
      <c r="K416" s="27"/>
      <c r="L416" s="33"/>
      <c r="M416" s="33">
        <f>'[1]DATI 2017'!$AA$418</f>
        <v>0.23904481</v>
      </c>
      <c r="N416" s="27"/>
      <c r="O416" s="27"/>
      <c r="P416" s="27"/>
      <c r="Q416" s="27"/>
    </row>
    <row r="417" spans="1:17" ht="36" hidden="1" customHeight="1" x14ac:dyDescent="0.25">
      <c r="A417" s="30"/>
      <c r="C417" s="19"/>
      <c r="D417" s="19"/>
      <c r="E417" s="23"/>
      <c r="F417" s="84">
        <f>'[1]DATI 2017'!$H$154</f>
        <v>0</v>
      </c>
      <c r="G417" s="23" t="str">
        <f>'[1]DATI 2017'!$M$154</f>
        <v>Spese per la realizzazione di una campagna di comunicazione volta a diffondere i valori della sicurezza stradale e ad assicurare una adeguata informazione agli utenti</v>
      </c>
      <c r="H417" s="24"/>
      <c r="I417" s="33"/>
      <c r="J417" s="75"/>
      <c r="K417" s="27"/>
      <c r="L417" s="33"/>
      <c r="M417" s="33">
        <f>'[1]DATI 2017'!$AB$154</f>
        <v>0</v>
      </c>
      <c r="N417" s="27"/>
      <c r="O417" s="27"/>
      <c r="P417" s="27"/>
      <c r="Q417" s="27"/>
    </row>
    <row r="418" spans="1:17" ht="27.75" hidden="1" customHeight="1" x14ac:dyDescent="0.25">
      <c r="A418" s="30"/>
      <c r="C418" s="19"/>
      <c r="D418" s="19"/>
      <c r="E418" s="23"/>
      <c r="F418" s="73" t="str">
        <f>'[1]DATI 2017'!$F$556</f>
        <v>AGG.34</v>
      </c>
      <c r="G418" s="23" t="str">
        <f>'[1]DATI 2017'!$M$556</f>
        <v>Servizio sistemi informativi</v>
      </c>
      <c r="H418" s="24"/>
      <c r="I418" s="33">
        <f>'[1]DATI 2017'!$AA$566</f>
        <v>0</v>
      </c>
      <c r="J418" s="75"/>
      <c r="K418" s="27"/>
      <c r="L418" s="33"/>
      <c r="M418" s="33"/>
      <c r="N418" s="27"/>
      <c r="O418" s="27"/>
      <c r="P418" s="27"/>
      <c r="Q418" s="27"/>
    </row>
    <row r="419" spans="1:17" ht="27.75" hidden="1" customHeight="1" x14ac:dyDescent="0.25">
      <c r="A419" s="30"/>
      <c r="C419" s="19"/>
      <c r="D419" s="19"/>
      <c r="E419" s="23"/>
      <c r="F419" s="73">
        <f>'[1]DATI 2017'!$K$65</f>
        <v>1235</v>
      </c>
      <c r="G419" s="23" t="str">
        <f>'[1]DATI 2017'!$M$65</f>
        <v>Spese relative alla gestione delle attrezzature tecniche per i servizi del Dipartimento dei Trasporti Terrestri</v>
      </c>
      <c r="H419" s="24"/>
      <c r="I419" s="33">
        <f>'[1]DATI 2017'!$AB$65</f>
        <v>7.03662338</v>
      </c>
      <c r="J419" s="75"/>
      <c r="K419" s="27"/>
      <c r="L419" s="33"/>
      <c r="M419" s="33"/>
      <c r="N419" s="27"/>
      <c r="O419" s="27"/>
      <c r="P419" s="27"/>
      <c r="Q419" s="27"/>
    </row>
    <row r="420" spans="1:17" ht="27.75" hidden="1" customHeight="1" x14ac:dyDescent="0.25">
      <c r="A420" s="30"/>
      <c r="C420" s="19"/>
      <c r="D420" s="19"/>
      <c r="E420" s="23"/>
      <c r="F420" s="73">
        <f>'[1]DATI 2017'!$K$66</f>
        <v>7116</v>
      </c>
      <c r="G420" s="23" t="str">
        <f>'[1]DATI 2017'!$M$66</f>
        <v>Spese relative alle attrezzature tecniche per i servizi del Dipartimento dei Trasporti Terrestri</v>
      </c>
      <c r="H420" s="24"/>
      <c r="I420" s="33"/>
      <c r="J420" s="75"/>
      <c r="K420" s="27"/>
      <c r="L420" s="33"/>
      <c r="M420" s="33">
        <f>'[1]DATI 2017'!$AB$66</f>
        <v>0.47327215</v>
      </c>
      <c r="N420" s="27"/>
      <c r="O420" s="27"/>
      <c r="P420" s="27"/>
      <c r="Q420" s="27"/>
    </row>
    <row r="421" spans="1:17" ht="27.75" hidden="1" customHeight="1" x14ac:dyDescent="0.25">
      <c r="A421" s="30"/>
      <c r="C421" s="19"/>
      <c r="D421" s="19"/>
      <c r="E421" s="23"/>
      <c r="F421" s="22">
        <v>8214</v>
      </c>
      <c r="G421" s="23" t="s">
        <v>75</v>
      </c>
      <c r="H421" s="24"/>
      <c r="I421" s="33"/>
      <c r="J421" s="75"/>
      <c r="K421" s="27"/>
      <c r="L421" s="33">
        <f>'[1]DATI 2017'!$AB$190</f>
        <v>0</v>
      </c>
      <c r="M421" s="33"/>
      <c r="N421" s="27"/>
      <c r="O421" s="27"/>
      <c r="P421" s="27"/>
      <c r="Q421" s="27"/>
    </row>
    <row r="422" spans="1:17" ht="20.100000000000001" customHeight="1" x14ac:dyDescent="0.25">
      <c r="A422" s="30"/>
      <c r="C422" s="149" t="s">
        <v>76</v>
      </c>
      <c r="D422" s="149"/>
      <c r="E422" s="149"/>
      <c r="F422" s="149"/>
      <c r="G422" s="149"/>
      <c r="H422" s="31"/>
      <c r="I422" s="15">
        <f>$I$404</f>
        <v>64.509380730000004</v>
      </c>
      <c r="J422" s="85">
        <f>$J$404</f>
        <v>0</v>
      </c>
      <c r="K422" s="15">
        <f>$K$404</f>
        <v>64.509380730000004</v>
      </c>
      <c r="L422" s="15">
        <f>$L$404</f>
        <v>0.30854984999999996</v>
      </c>
      <c r="M422" s="86">
        <f>$M$404</f>
        <v>3.6191093999999997</v>
      </c>
      <c r="N422" s="15">
        <f>$N$404</f>
        <v>3.9276592499999996</v>
      </c>
      <c r="O422" s="15">
        <v>64.817999999999998</v>
      </c>
      <c r="P422" s="15">
        <v>3.6190000000000002</v>
      </c>
      <c r="Q422" s="15">
        <f>$Q$404</f>
        <v>68.437039980000009</v>
      </c>
    </row>
    <row r="423" spans="1:17" ht="30" hidden="1" customHeight="1" x14ac:dyDescent="0.25">
      <c r="A423" s="30"/>
      <c r="C423" s="19" t="s">
        <v>77</v>
      </c>
      <c r="D423" s="77"/>
      <c r="E423" s="176" t="s">
        <v>9</v>
      </c>
      <c r="F423" s="180"/>
      <c r="G423" s="77"/>
      <c r="H423" s="31"/>
      <c r="I423" s="20">
        <f>$I$424</f>
        <v>0</v>
      </c>
      <c r="J423" s="20">
        <f>$J$424</f>
        <v>0</v>
      </c>
      <c r="K423" s="20">
        <f>SUM(I423+J423)</f>
        <v>0</v>
      </c>
      <c r="L423" s="20">
        <f>$L$424</f>
        <v>0</v>
      </c>
      <c r="M423" s="20">
        <f>$M$424</f>
        <v>0</v>
      </c>
      <c r="N423" s="20">
        <f>SUM(L423+M423)</f>
        <v>0</v>
      </c>
      <c r="O423" s="20"/>
      <c r="P423" s="20"/>
      <c r="Q423" s="20">
        <f>SUM(K423+N423)</f>
        <v>0</v>
      </c>
    </row>
    <row r="424" spans="1:17" ht="30.75" hidden="1" customHeight="1" x14ac:dyDescent="0.25">
      <c r="A424" s="30"/>
      <c r="C424" s="19"/>
      <c r="D424" s="19"/>
      <c r="E424" s="23"/>
      <c r="F424" s="41">
        <f>'[1]DATI 2017'!$G$56</f>
        <v>0</v>
      </c>
      <c r="G424" s="23" t="str">
        <f>'[1]DATI 2017'!$M$56</f>
        <v>Spese per la piena operatività degli incentivi alle imprese di autotrasporto al fine di consentire lo spostamento di quote rilevanti di traffico pesante dalla modalità stradale a quella marittima</v>
      </c>
      <c r="H424" s="24"/>
      <c r="I424" s="75"/>
      <c r="J424" s="75"/>
      <c r="K424" s="27"/>
      <c r="L424" s="33"/>
      <c r="M424" s="33">
        <f>'[1]DATI 2017'!$AB$56</f>
        <v>0</v>
      </c>
      <c r="N424" s="27"/>
      <c r="O424" s="27"/>
      <c r="P424" s="27"/>
      <c r="Q424" s="27"/>
    </row>
    <row r="425" spans="1:17" ht="20.100000000000001" hidden="1" customHeight="1" x14ac:dyDescent="0.25">
      <c r="A425" s="30"/>
      <c r="C425" s="149" t="s">
        <v>33</v>
      </c>
      <c r="D425" s="149"/>
      <c r="E425" s="149"/>
      <c r="F425" s="149"/>
      <c r="G425" s="149"/>
      <c r="H425" s="31"/>
      <c r="I425" s="85">
        <f>$I$423</f>
        <v>0</v>
      </c>
      <c r="J425" s="85">
        <f>$J$423</f>
        <v>0</v>
      </c>
      <c r="K425" s="85">
        <f>$K$423</f>
        <v>0</v>
      </c>
      <c r="L425" s="85">
        <f>$L$423</f>
        <v>0</v>
      </c>
      <c r="M425" s="85">
        <f>$M$423</f>
        <v>0</v>
      </c>
      <c r="N425" s="85">
        <f>$N$423</f>
        <v>0</v>
      </c>
      <c r="O425" s="85"/>
      <c r="P425" s="85"/>
      <c r="Q425" s="85">
        <f>$Q$423</f>
        <v>0</v>
      </c>
    </row>
    <row r="426" spans="1:17" ht="30" customHeight="1" x14ac:dyDescent="0.25">
      <c r="A426" s="30"/>
      <c r="C426" s="19" t="s">
        <v>78</v>
      </c>
      <c r="D426" s="77"/>
      <c r="E426" s="147" t="s">
        <v>9</v>
      </c>
      <c r="F426" s="148"/>
      <c r="G426" s="77"/>
      <c r="H426" s="31"/>
      <c r="I426" s="113">
        <f>SUM(I427:I458)</f>
        <v>110.81571168000002</v>
      </c>
      <c r="J426" s="89">
        <f>SUM(J427:J458)</f>
        <v>1.9310821200000001</v>
      </c>
      <c r="K426" s="12">
        <f>SUM(I426+J426)</f>
        <v>112.74679380000002</v>
      </c>
      <c r="L426" s="87">
        <f>SUM(L427:L458)</f>
        <v>0</v>
      </c>
      <c r="M426" s="89">
        <f>SUM(M427:M458)</f>
        <v>42.606529899999998</v>
      </c>
      <c r="N426" s="12">
        <f>SUM(L426+M426)</f>
        <v>42.606529899999998</v>
      </c>
      <c r="O426" s="89">
        <v>110.816</v>
      </c>
      <c r="P426" s="89">
        <v>44.537999999999997</v>
      </c>
      <c r="Q426" s="12">
        <f>SUM(K426+N426)</f>
        <v>155.35332370000003</v>
      </c>
    </row>
    <row r="427" spans="1:17" ht="27.75" hidden="1" customHeight="1" x14ac:dyDescent="0.25">
      <c r="A427" s="30"/>
      <c r="C427" s="28"/>
      <c r="D427" s="19"/>
      <c r="E427" s="21" t="s">
        <v>13</v>
      </c>
      <c r="F427" s="41">
        <f>'[1]DATI 2017'!$G$117</f>
        <v>7770</v>
      </c>
      <c r="G427" s="23" t="str">
        <f>'[1]DATI 2017'!$M$117</f>
        <v>Contributi per la realizzazione di infrastrutture inteportuali</v>
      </c>
      <c r="H427" s="24" t="str">
        <f>'[1]DATI 2017'!$V$117</f>
        <v>23.01</v>
      </c>
      <c r="I427" s="49"/>
      <c r="J427" s="49"/>
      <c r="K427" s="88"/>
      <c r="L427" s="33"/>
      <c r="M427" s="33">
        <f>'[1]DATI 2017'!$AB$117</f>
        <v>15.497629740000001</v>
      </c>
      <c r="N427" s="27"/>
      <c r="O427" s="27"/>
      <c r="P427" s="27"/>
      <c r="Q427" s="27"/>
    </row>
    <row r="428" spans="1:17" ht="27.75" hidden="1" customHeight="1" x14ac:dyDescent="0.25">
      <c r="A428" s="30"/>
      <c r="C428" s="28"/>
      <c r="D428" s="19"/>
      <c r="E428" s="21"/>
      <c r="F428" s="41">
        <f>'[1]DATI 2017'!$L$51</f>
        <v>7507</v>
      </c>
      <c r="G428" s="23" t="str">
        <f>'[1]DATI 2017'!$M$51</f>
        <v xml:space="preserve">Annualità relative a contributi dello Stato per la realizzazione di opere di viabilità idrauliche ed impianti elettrici  assegnati alle Regioni a statuto ordinario </v>
      </c>
      <c r="H428" s="24"/>
      <c r="I428" s="49"/>
      <c r="J428" s="49"/>
      <c r="K428" s="88"/>
      <c r="L428" s="33"/>
      <c r="M428" s="33">
        <f>'[1]DATI 2017'!$AB$51</f>
        <v>0.22772116000000001</v>
      </c>
      <c r="N428" s="27"/>
      <c r="O428" s="27"/>
      <c r="P428" s="27"/>
      <c r="Q428" s="27"/>
    </row>
    <row r="429" spans="1:17" ht="27.75" hidden="1" customHeight="1" x14ac:dyDescent="0.25">
      <c r="A429" s="30"/>
      <c r="C429" s="28"/>
      <c r="D429" s="19"/>
      <c r="E429" s="21"/>
      <c r="F429" s="41">
        <f>'[1]DATI 2017'!$J$9</f>
        <v>0</v>
      </c>
      <c r="G429" s="23" t="str">
        <f>'[1]DATI 2017'!$M$9</f>
        <v>Spese per manovre disposte d'ufficio nei porti e per rimozione di navi , aeromobilie altri materiali sommersi da recuperare a carico dei privati</v>
      </c>
      <c r="H429" s="24"/>
      <c r="I429" s="71">
        <f>'[1]DATI 2017'!$AB$9</f>
        <v>0</v>
      </c>
      <c r="J429" s="49"/>
      <c r="K429" s="88"/>
      <c r="L429" s="33"/>
      <c r="M429" s="33"/>
      <c r="N429" s="27"/>
      <c r="O429" s="27"/>
      <c r="P429" s="27"/>
      <c r="Q429" s="27"/>
    </row>
    <row r="430" spans="1:17" ht="27.75" hidden="1" customHeight="1" x14ac:dyDescent="0.25">
      <c r="A430" s="30"/>
      <c r="C430" s="28"/>
      <c r="D430" s="19"/>
      <c r="E430" s="21"/>
      <c r="F430" s="41">
        <f>'[1]DATI 2017'!$J$123</f>
        <v>7305</v>
      </c>
      <c r="G430" s="23" t="str">
        <f>'[1]DATI 2017'!$M$123</f>
        <v xml:space="preserve">Contributo per il completamento della rete immateriale degli interporti al fine di potenziare il livello di servizo sulla rete logistica nazionale </v>
      </c>
      <c r="H430" s="24"/>
      <c r="I430" s="71"/>
      <c r="J430" s="49"/>
      <c r="K430" s="88"/>
      <c r="L430" s="33"/>
      <c r="M430" s="33">
        <f>'[1]DATI 2017'!$AB$123</f>
        <v>3.93666494</v>
      </c>
      <c r="N430" s="27"/>
      <c r="O430" s="27"/>
      <c r="P430" s="27"/>
      <c r="Q430" s="27"/>
    </row>
    <row r="431" spans="1:17" ht="27.75" hidden="1" customHeight="1" x14ac:dyDescent="0.25">
      <c r="A431" s="30"/>
      <c r="C431" s="28"/>
      <c r="D431" s="19"/>
      <c r="E431" s="21"/>
      <c r="F431" s="41">
        <f>'[1]DATI 2017'!$K$194</f>
        <v>7170</v>
      </c>
      <c r="G431" s="23" t="str">
        <f>'[1]DATI 2017'!$M$194</f>
        <v>Contributo per le esigenze infrastrutturali delle Capitanerie di Porto</v>
      </c>
      <c r="H431" s="24"/>
      <c r="I431" s="71"/>
      <c r="J431" s="71"/>
      <c r="K431" s="88"/>
      <c r="L431" s="33"/>
      <c r="M431" s="33">
        <f>'[1]DATI 2017'!$AB$194</f>
        <v>3.9401589999999993E-2</v>
      </c>
      <c r="N431" s="27"/>
      <c r="O431" s="27"/>
      <c r="P431" s="27"/>
      <c r="Q431" s="27"/>
    </row>
    <row r="432" spans="1:17" ht="27.75" hidden="1" customHeight="1" x14ac:dyDescent="0.25">
      <c r="A432" s="30"/>
      <c r="C432" s="28"/>
      <c r="D432" s="19"/>
      <c r="E432" s="21"/>
      <c r="F432" s="41">
        <f>'[1]DATI 2017'!$K$99</f>
        <v>1891</v>
      </c>
      <c r="G432" s="23" t="str">
        <f>'[1]DATI 2017'!$M$99</f>
        <v>Contributi ad organismi internazionali per attività interessanti la navigazione</v>
      </c>
      <c r="H432" s="24"/>
      <c r="I432" s="71"/>
      <c r="J432" s="71">
        <f>'[1]DATI 2017'!$AB$99</f>
        <v>0.68793525</v>
      </c>
      <c r="K432" s="88"/>
      <c r="L432" s="33"/>
      <c r="M432" s="33"/>
      <c r="N432" s="27"/>
      <c r="O432" s="27"/>
      <c r="P432" s="27"/>
      <c r="Q432" s="27"/>
    </row>
    <row r="433" spans="1:18" ht="27.75" hidden="1" customHeight="1" x14ac:dyDescent="0.25">
      <c r="A433" s="30"/>
      <c r="C433" s="28"/>
      <c r="D433" s="19"/>
      <c r="E433" s="21"/>
      <c r="F433" s="41">
        <f>'[1]DATI 2017'!$K$195</f>
        <v>7171</v>
      </c>
      <c r="G433" s="23" t="str">
        <f>'[1]DATI 2017'!$M$195</f>
        <v xml:space="preserve">Contributo per consentire il potenziamento delle infrastrutture del Corpo delle Capitanerie di Porto </v>
      </c>
      <c r="H433" s="24"/>
      <c r="I433" s="71"/>
      <c r="J433" s="71"/>
      <c r="K433" s="88"/>
      <c r="L433" s="33"/>
      <c r="M433" s="33">
        <f>'[1]DATI 2017'!$AB$195</f>
        <v>0</v>
      </c>
      <c r="N433" s="27"/>
      <c r="O433" s="27"/>
      <c r="P433" s="27"/>
      <c r="Q433" s="27"/>
    </row>
    <row r="434" spans="1:18" ht="27.75" hidden="1" customHeight="1" x14ac:dyDescent="0.25">
      <c r="A434" s="30"/>
      <c r="C434" s="28"/>
      <c r="D434" s="19"/>
      <c r="E434" s="21"/>
      <c r="F434" s="41">
        <f>'[1]DATI 2017'!$K$124</f>
        <v>7309</v>
      </c>
      <c r="G434" s="23" t="str">
        <f>'[1]DATI 2017'!$M$124</f>
        <v>Spese per modalità di trasporto alternative al trasporto stradale e all'ottimizzazione della catena logistica</v>
      </c>
      <c r="H434" s="24"/>
      <c r="I434" s="71"/>
      <c r="J434" s="49"/>
      <c r="K434" s="88"/>
      <c r="L434" s="33"/>
      <c r="M434" s="33">
        <f>'[1]DATI 2017'!$AB$124</f>
        <v>2.8636817900000002</v>
      </c>
      <c r="N434" s="27"/>
      <c r="O434" s="27"/>
      <c r="P434" s="27"/>
      <c r="Q434" s="27"/>
    </row>
    <row r="435" spans="1:18" ht="27.75" hidden="1" customHeight="1" x14ac:dyDescent="0.25">
      <c r="A435" s="30"/>
      <c r="C435" s="28"/>
      <c r="D435" s="19"/>
      <c r="E435" s="21"/>
      <c r="F435" s="41">
        <f>'[1]DATI 2017'!$I$19</f>
        <v>2958</v>
      </c>
      <c r="G435" s="23" t="str">
        <f>'[1]DATI 2017'!$M$19</f>
        <v>Spese per il funzionamento della commissione permanente per le gallerie</v>
      </c>
      <c r="H435" s="24"/>
      <c r="I435" s="71">
        <f>'[1]DATI 2017'!$AB$19</f>
        <v>0.82641134999999999</v>
      </c>
      <c r="J435" s="49"/>
      <c r="K435" s="88"/>
      <c r="L435" s="33"/>
      <c r="M435" s="33"/>
      <c r="N435" s="27"/>
      <c r="O435" s="27"/>
      <c r="P435" s="27"/>
      <c r="Q435" s="27"/>
    </row>
    <row r="436" spans="1:18" ht="27.75" hidden="1" customHeight="1" x14ac:dyDescent="0.25">
      <c r="A436" s="30"/>
      <c r="C436" s="28"/>
      <c r="D436" s="19"/>
      <c r="E436" s="21"/>
      <c r="F436" s="41">
        <f>'[1]DATI 2017'!$L$174</f>
        <v>1928</v>
      </c>
      <c r="G436" s="23" t="str">
        <f>'[1]DATI 2017'!$M$174</f>
        <v>Somme da assegnare alla regione Sicilia per la riduzione dei disagi derivanti dalla condizione di insularità e per il diritto alla mobilità anche dei passeggeri non residenti</v>
      </c>
      <c r="H436" s="24"/>
      <c r="I436" s="71"/>
      <c r="J436" s="71">
        <f>'[1]DATI 2017'!$AB$174</f>
        <v>0.95884899999999995</v>
      </c>
      <c r="K436" s="88"/>
      <c r="L436" s="33"/>
      <c r="M436" s="33"/>
      <c r="N436" s="27"/>
      <c r="O436" s="27"/>
      <c r="P436" s="27"/>
      <c r="Q436" s="27"/>
    </row>
    <row r="437" spans="1:18" ht="27.75" hidden="1" customHeight="1" x14ac:dyDescent="0.25">
      <c r="A437" s="30"/>
      <c r="C437" s="28"/>
      <c r="D437" s="19"/>
      <c r="E437" s="21"/>
      <c r="F437" s="41">
        <f>'[1]DATI 2017'!$L$204</f>
        <v>1681</v>
      </c>
      <c r="G437" s="23" t="str">
        <f>'[1]DATI 2017'!$M$204</f>
        <v>Spese connesse alla vigilanza sulla navigazione marittima ed interna, sui cantieri navali ...</v>
      </c>
      <c r="H437" s="24"/>
      <c r="I437" s="71">
        <f>'[1]DATI 2017'!$AB$204</f>
        <v>5.5020699999999995E-3</v>
      </c>
      <c r="J437" s="71"/>
      <c r="K437" s="88"/>
      <c r="L437" s="33"/>
      <c r="M437" s="33"/>
      <c r="N437" s="27"/>
      <c r="O437" s="27"/>
      <c r="P437" s="27"/>
      <c r="Q437" s="27"/>
    </row>
    <row r="438" spans="1:18" ht="27.75" hidden="1" customHeight="1" x14ac:dyDescent="0.25">
      <c r="A438" s="30"/>
      <c r="C438" s="28"/>
      <c r="D438" s="19"/>
      <c r="E438" s="21"/>
      <c r="F438" s="41">
        <f>'[1]DATI 2017'!$G$183</f>
        <v>0</v>
      </c>
      <c r="G438" s="23" t="str">
        <f>'[1]DATI 2017'!$M$183</f>
        <v>Fondo per favorire l'ammodernamento delle unità navali destinate al trasporto pubblico locale per via marittima fluviale e lacuale</v>
      </c>
      <c r="H438" s="24"/>
      <c r="I438" s="71"/>
      <c r="J438" s="49"/>
      <c r="K438" s="88"/>
      <c r="L438" s="33"/>
      <c r="M438" s="33">
        <f>'[1]DATI 2017'!$AB$183</f>
        <v>0</v>
      </c>
      <c r="N438" s="27"/>
      <c r="O438" s="27"/>
      <c r="P438" s="27"/>
      <c r="Q438" s="27"/>
    </row>
    <row r="439" spans="1:18" ht="27.75" hidden="1" customHeight="1" x14ac:dyDescent="0.25">
      <c r="A439" s="30"/>
      <c r="C439" s="28"/>
      <c r="D439" s="19"/>
      <c r="E439" s="21"/>
      <c r="F439" s="41">
        <f>'[1]DATI 2017'!$H$25</f>
        <v>0</v>
      </c>
      <c r="G439" s="23" t="str">
        <f>'[1]DATI 2017'!$M$25</f>
        <v>Contributo per la realizzazione del cunicolo esplorativo de La Maddalena del nuovo collegamento internazionale Torino-Lione</v>
      </c>
      <c r="H439" s="24"/>
      <c r="I439" s="71"/>
      <c r="J439" s="49"/>
      <c r="K439" s="88"/>
      <c r="L439" s="33"/>
      <c r="M439" s="33">
        <f>'[1]DATI 2017'!$AB$25</f>
        <v>0</v>
      </c>
      <c r="N439" s="27"/>
      <c r="O439" s="27"/>
      <c r="P439" s="27"/>
      <c r="Q439" s="27"/>
    </row>
    <row r="440" spans="1:18" ht="27.75" hidden="1" customHeight="1" x14ac:dyDescent="0.25">
      <c r="A440" s="30"/>
      <c r="C440" s="28"/>
      <c r="D440" s="19"/>
      <c r="E440" s="21"/>
      <c r="F440" s="41">
        <f>'[1]DATI 2017'!$K$49</f>
        <v>7480</v>
      </c>
      <c r="G440" s="23" t="str">
        <f>'[1]DATI 2017'!$M$49</f>
        <v>Annualità quindicennali per gli interventi straordinari volti all'adeguamento delle dotazioni infrastrutturali della città di Parma</v>
      </c>
      <c r="H440" s="24"/>
      <c r="I440" s="71"/>
      <c r="J440" s="49"/>
      <c r="K440" s="88"/>
      <c r="L440" s="33"/>
      <c r="M440" s="33">
        <f>'[1]DATI 2017'!$AB$49</f>
        <v>6.4413040800000001</v>
      </c>
      <c r="N440" s="27"/>
      <c r="O440" s="27"/>
      <c r="P440" s="27"/>
      <c r="Q440" s="27"/>
    </row>
    <row r="441" spans="1:18" ht="27.75" hidden="1" customHeight="1" x14ac:dyDescent="0.25">
      <c r="A441" s="30"/>
      <c r="C441" s="28"/>
      <c r="D441" s="19"/>
      <c r="E441" s="21"/>
      <c r="F441" s="41">
        <f>'[1]DATI 2017'!$G$176</f>
        <v>0</v>
      </c>
      <c r="G441" s="23" t="str">
        <f>'[1]DATI 2017'!$M$176</f>
        <v>Spese per la ricerca e la formazione in materia di trasporti</v>
      </c>
      <c r="H441" s="24"/>
      <c r="I441" s="71"/>
      <c r="J441" s="49"/>
      <c r="K441" s="88"/>
      <c r="L441" s="33"/>
      <c r="M441" s="33">
        <f>'[1]DATI 2017'!$AB$176</f>
        <v>0</v>
      </c>
      <c r="N441" s="27"/>
      <c r="O441" s="27"/>
      <c r="P441" s="27"/>
      <c r="Q441" s="27"/>
    </row>
    <row r="442" spans="1:18" ht="27.75" hidden="1" customHeight="1" x14ac:dyDescent="0.25">
      <c r="A442" s="30"/>
      <c r="C442" s="28"/>
      <c r="D442" s="19"/>
      <c r="E442" s="21"/>
      <c r="F442" s="41">
        <f>'[1]DATI 2017'!$J$55</f>
        <v>7204</v>
      </c>
      <c r="G442" s="23" t="str">
        <f>'[1]DATI 2017'!$M$55</f>
        <v>Contributi alla realizzazione di infrastrutture ad elevata automazione e a ridotto impatto ambientale di supporto a nodi di scambio viario intermodali</v>
      </c>
      <c r="H442" s="24"/>
      <c r="I442" s="71"/>
      <c r="J442" s="49"/>
      <c r="K442" s="88"/>
      <c r="L442" s="33"/>
      <c r="M442" s="33">
        <f>'[1]DATI 2017'!$AB$55</f>
        <v>0</v>
      </c>
      <c r="N442" s="27"/>
      <c r="O442" s="27"/>
      <c r="P442" s="27"/>
      <c r="Q442" s="27"/>
    </row>
    <row r="443" spans="1:18" s="13" customFormat="1" ht="20.45" hidden="1" customHeight="1" x14ac:dyDescent="0.25">
      <c r="A443" s="16"/>
      <c r="B443" s="11"/>
      <c r="C443" s="19"/>
      <c r="D443" s="19"/>
      <c r="E443" s="21"/>
      <c r="F443" s="22">
        <f>'[1]DATI 2017'!$I$15</f>
        <v>1219</v>
      </c>
      <c r="G443" s="23" t="str">
        <f>'[1]DATI 2017'!$M$15</f>
        <v>Spese per il funzionamento della Direzione Generale per le investigazioni ferroviarie e marittime</v>
      </c>
      <c r="H443" s="24"/>
      <c r="I443" s="25">
        <f>'[1]DATI 2017'!$AB$15</f>
        <v>0.17563920999999999</v>
      </c>
      <c r="J443" s="25"/>
      <c r="K443" s="26"/>
      <c r="L443" s="25"/>
      <c r="M443" s="25"/>
      <c r="N443" s="26"/>
      <c r="O443" s="26"/>
      <c r="P443" s="26"/>
      <c r="Q443" s="27"/>
      <c r="R443" s="28"/>
    </row>
    <row r="444" spans="1:18" ht="27.75" hidden="1" customHeight="1" x14ac:dyDescent="0.25">
      <c r="A444" s="30"/>
      <c r="C444" s="28"/>
      <c r="D444" s="19"/>
      <c r="E444" s="21"/>
      <c r="F444" s="41">
        <f>'[1]DATI 2017'!$K$36</f>
        <v>7269</v>
      </c>
      <c r="G444" s="23" t="str">
        <f>'[1]DATI 2017'!$M$36</f>
        <v>Somme da assegnare per la realizzazione di opere infrastrutturali nell'ambito del pon trasporti 2000-2006</v>
      </c>
      <c r="H444" s="24"/>
      <c r="I444" s="71"/>
      <c r="J444" s="49"/>
      <c r="K444" s="88"/>
      <c r="L444" s="33"/>
      <c r="M444" s="33">
        <f>'[1]DATI 2017'!$AB$36</f>
        <v>4.0476772299999997</v>
      </c>
      <c r="N444" s="27"/>
      <c r="O444" s="27"/>
      <c r="P444" s="27"/>
      <c r="Q444" s="27"/>
    </row>
    <row r="445" spans="1:18" ht="27.75" hidden="1" customHeight="1" x14ac:dyDescent="0.25">
      <c r="A445" s="30"/>
      <c r="C445" s="28"/>
      <c r="D445" s="19"/>
      <c r="E445" s="21"/>
      <c r="F445" s="41">
        <f>'[1]DATI 2017'!$G$44</f>
        <v>0</v>
      </c>
      <c r="G445" s="23" t="str">
        <f>'[1]DATI 2017'!$M$44</f>
        <v>Somme da corrispondere per l'ammortamento dei mutui stipulati per la ralizzazione delle opere connesse con l'esposizione internazionale "Colombo'92"</v>
      </c>
      <c r="H445" s="24"/>
      <c r="I445" s="71"/>
      <c r="J445" s="49"/>
      <c r="K445" s="88"/>
      <c r="L445" s="33"/>
      <c r="M445" s="33">
        <f>'[1]DATI 2017'!$AB$44</f>
        <v>0</v>
      </c>
      <c r="N445" s="27"/>
      <c r="O445" s="27"/>
      <c r="P445" s="27"/>
      <c r="Q445" s="27"/>
    </row>
    <row r="446" spans="1:18" ht="27.75" hidden="1" customHeight="1" x14ac:dyDescent="0.25">
      <c r="A446" s="30"/>
      <c r="C446" s="28"/>
      <c r="D446" s="19"/>
      <c r="E446" s="21"/>
      <c r="F446" s="41">
        <f>'[1]DATI 2017'!$L$37</f>
        <v>7415</v>
      </c>
      <c r="G446" s="23" t="str">
        <f>'[1]DATI 2017'!$M$37</f>
        <v>Spese per la realizzazione delle infrastrutture per al mobilità al servizio delle fiere di Bari, Verona,Foggia e Padova</v>
      </c>
      <c r="H446" s="24"/>
      <c r="I446" s="71"/>
      <c r="J446" s="49"/>
      <c r="K446" s="88"/>
      <c r="L446" s="33"/>
      <c r="M446" s="33">
        <f>'[1]DATI 2017'!$AB$37</f>
        <v>1.5</v>
      </c>
      <c r="N446" s="27"/>
      <c r="O446" s="27"/>
      <c r="P446" s="27"/>
      <c r="Q446" s="27"/>
    </row>
    <row r="447" spans="1:18" ht="27.75" hidden="1" customHeight="1" x14ac:dyDescent="0.25">
      <c r="A447" s="30"/>
      <c r="C447" s="28"/>
      <c r="D447" s="19"/>
      <c r="E447" s="21"/>
      <c r="F447" s="41">
        <f>'[1]DATI 2017'!$L$38</f>
        <v>7511</v>
      </c>
      <c r="G447" s="23" t="str">
        <f>'[1]DATI 2017'!$M$38</f>
        <v>Contributo per la mobilità del comune di Milano</v>
      </c>
      <c r="H447" s="24"/>
      <c r="I447" s="71"/>
      <c r="J447" s="49"/>
      <c r="K447" s="88"/>
      <c r="L447" s="33"/>
      <c r="M447" s="33">
        <f>'[1]DATI 2017'!$AB$38</f>
        <v>4.8</v>
      </c>
      <c r="N447" s="27"/>
      <c r="O447" s="27"/>
      <c r="P447" s="27"/>
      <c r="Q447" s="27"/>
    </row>
    <row r="448" spans="1:18" ht="27.75" hidden="1" customHeight="1" x14ac:dyDescent="0.25">
      <c r="A448" s="30"/>
      <c r="C448" s="28"/>
      <c r="D448" s="19"/>
      <c r="E448" s="21"/>
      <c r="F448" s="41" t="e">
        <f>'[1]DATI 2017'!#REF!</f>
        <v>#REF!</v>
      </c>
      <c r="G448" s="23" t="str">
        <f>'[1]DATI 2017'!$M$153</f>
        <v>Somme da erogare per il finanziamento di opere e di interventi di particolare interesse locale</v>
      </c>
      <c r="H448" s="24"/>
      <c r="I448" s="71"/>
      <c r="J448" s="49"/>
      <c r="K448" s="88"/>
      <c r="L448" s="33"/>
      <c r="M448" s="33">
        <f>'[1]DATI 2017'!$AB$153</f>
        <v>0</v>
      </c>
      <c r="N448" s="27"/>
      <c r="O448" s="27"/>
      <c r="P448" s="27"/>
      <c r="Q448" s="27"/>
    </row>
    <row r="449" spans="1:17" ht="27.75" hidden="1" customHeight="1" x14ac:dyDescent="0.25">
      <c r="A449" s="30"/>
      <c r="C449" s="28"/>
      <c r="D449" s="19"/>
      <c r="E449" s="21"/>
      <c r="F449" s="41">
        <f>'[1]DATI 2017'!$G$129</f>
        <v>7280</v>
      </c>
      <c r="G449" s="23" t="str">
        <f>'[1]DATI 2017'!$M$129</f>
        <v>Somme destinate al Ministero delle Infrastrutture in materia di dighe</v>
      </c>
      <c r="H449" s="24"/>
      <c r="I449" s="49"/>
      <c r="J449" s="49"/>
      <c r="K449" s="88"/>
      <c r="L449" s="33"/>
      <c r="M449" s="33">
        <f>'[1]DATI 2017'!$AB$129</f>
        <v>0.65864577000000002</v>
      </c>
      <c r="N449" s="27"/>
      <c r="O449" s="27"/>
      <c r="P449" s="27"/>
      <c r="Q449" s="27"/>
    </row>
    <row r="450" spans="1:17" ht="27.75" hidden="1" customHeight="1" x14ac:dyDescent="0.25">
      <c r="A450" s="30"/>
      <c r="C450" s="28"/>
      <c r="D450" s="19"/>
      <c r="E450" s="21"/>
      <c r="F450" s="41" t="e">
        <f>'[1]DATI 2017'!#REF!</f>
        <v>#REF!</v>
      </c>
      <c r="G450" s="23" t="str">
        <f>'[1]DATI 2017'!$M$47</f>
        <v>Completamento del piano di ricostruzione del comune di Pantelleria ivi compresa la diga foranea a protezione del porto</v>
      </c>
      <c r="H450" s="24"/>
      <c r="I450" s="49"/>
      <c r="J450" s="49"/>
      <c r="K450" s="88"/>
      <c r="L450" s="33"/>
      <c r="M450" s="33">
        <f>'[1]DATI 2017'!$AB$47</f>
        <v>0</v>
      </c>
      <c r="N450" s="27"/>
      <c r="O450" s="27"/>
      <c r="P450" s="27"/>
      <c r="Q450" s="27"/>
    </row>
    <row r="451" spans="1:17" ht="27.75" hidden="1" customHeight="1" x14ac:dyDescent="0.25">
      <c r="A451" s="30"/>
      <c r="C451" s="28"/>
      <c r="D451" s="19"/>
      <c r="E451" s="21"/>
      <c r="F451" s="41" t="e">
        <f>'[1]DATI 2017'!#REF!</f>
        <v>#REF!</v>
      </c>
      <c r="G451" s="23" t="str">
        <f>'[1]DATI 2017'!$M$89</f>
        <v>Compensi per incarichi di studio e di consulenza per la elaborazione del piano generale della mobilità</v>
      </c>
      <c r="H451" s="24"/>
      <c r="I451" s="49"/>
      <c r="J451" s="71">
        <f>'[1]DATI 2017'!$AB$89</f>
        <v>0</v>
      </c>
      <c r="K451" s="88"/>
      <c r="L451" s="33"/>
      <c r="M451" s="33"/>
      <c r="N451" s="27"/>
      <c r="O451" s="27"/>
      <c r="P451" s="27"/>
      <c r="Q451" s="27"/>
    </row>
    <row r="452" spans="1:17" ht="27.75" hidden="1" customHeight="1" x14ac:dyDescent="0.25">
      <c r="A452" s="30"/>
      <c r="C452" s="28"/>
      <c r="D452" s="19"/>
      <c r="E452" s="21"/>
      <c r="F452" s="41">
        <f>'[1]DATI 2017'!$G$90</f>
        <v>0</v>
      </c>
      <c r="G452" s="23" t="str">
        <f>'[1]DATI 2017'!$M$90</f>
        <v>Spese per la predisposizione del piano generale di mobilità il monitoraggio e la valutazione di efficacia degli interventi</v>
      </c>
      <c r="H452" s="24"/>
      <c r="I452" s="49"/>
      <c r="J452" s="71">
        <f>'[1]DATI 2017'!$AB$90</f>
        <v>0</v>
      </c>
      <c r="K452" s="88"/>
      <c r="L452" s="33"/>
      <c r="M452" s="33"/>
      <c r="N452" s="27"/>
      <c r="O452" s="27"/>
      <c r="P452" s="27"/>
      <c r="Q452" s="27"/>
    </row>
    <row r="453" spans="1:17" ht="27.75" hidden="1" customHeight="1" x14ac:dyDescent="0.25">
      <c r="A453" s="30"/>
      <c r="C453" s="28"/>
      <c r="D453" s="19"/>
      <c r="E453" s="21"/>
      <c r="F453" s="41">
        <f>'[1]DATI 2017'!$L$92</f>
        <v>1350</v>
      </c>
      <c r="G453" s="23" t="str">
        <f>'[1]DATI 2017'!$M$92</f>
        <v>Partecipazione alla spesa relativa alla delegazione italo-svizzera per il Sempione ed altre organizzazioni operanti nel settore dei trasporti</v>
      </c>
      <c r="H453" s="24"/>
      <c r="I453" s="49"/>
      <c r="J453" s="71">
        <f>'[1]DATI 2017'!$AB$92</f>
        <v>0.28429787000000001</v>
      </c>
      <c r="K453" s="88"/>
      <c r="L453" s="33"/>
      <c r="M453" s="33"/>
      <c r="N453" s="27"/>
      <c r="O453" s="27"/>
      <c r="P453" s="27"/>
      <c r="Q453" s="27"/>
    </row>
    <row r="454" spans="1:17" ht="27.75" hidden="1" customHeight="1" x14ac:dyDescent="0.25">
      <c r="A454" s="30"/>
      <c r="C454" s="28"/>
      <c r="D454" s="19"/>
      <c r="E454" s="21"/>
      <c r="F454" s="41">
        <f>'[1]DATI 2017'!$J$69</f>
        <v>7110</v>
      </c>
      <c r="G454" s="23" t="str">
        <f>'[1]DATI 2017'!$M$69</f>
        <v>Investimenti per gli interventi di ammodernamento e miglioramento dei servizi del Dipartimento dei Trasporti Terrestri</v>
      </c>
      <c r="H454" s="24"/>
      <c r="I454" s="71"/>
      <c r="J454" s="49"/>
      <c r="K454" s="88"/>
      <c r="L454" s="33"/>
      <c r="M454" s="33">
        <f>'[1]DATI 2017'!$AB$69</f>
        <v>1.0768719999999999E-2</v>
      </c>
      <c r="N454" s="27"/>
      <c r="O454" s="27"/>
      <c r="P454" s="27"/>
      <c r="Q454" s="27"/>
    </row>
    <row r="455" spans="1:17" ht="45" hidden="1" customHeight="1" x14ac:dyDescent="0.25">
      <c r="A455" s="30"/>
      <c r="C455" s="28"/>
      <c r="D455" s="19"/>
      <c r="E455" s="21"/>
      <c r="F455" s="41">
        <f>'[1]DATI 2017'!$L$111</f>
        <v>7100</v>
      </c>
      <c r="G455" s="23" t="str">
        <f>'[1]DATI 2017'!$M$111</f>
        <v>Spese per la progettazione e la realizzazione di impianti</v>
      </c>
      <c r="H455" s="24" t="str">
        <f>'[1]DATI 2017'!$V$111</f>
        <v>21.01</v>
      </c>
      <c r="I455" s="49"/>
      <c r="J455" s="49"/>
      <c r="K455" s="88"/>
      <c r="L455" s="33"/>
      <c r="M455" s="33">
        <f>'[1]DATI 2017'!$AB$111</f>
        <v>2.58303488</v>
      </c>
      <c r="N455" s="27"/>
      <c r="O455" s="27"/>
      <c r="P455" s="27"/>
      <c r="Q455" s="27"/>
    </row>
    <row r="456" spans="1:17" ht="45" hidden="1" customHeight="1" x14ac:dyDescent="0.25">
      <c r="A456" s="30"/>
      <c r="C456" s="28"/>
      <c r="D456" s="19"/>
      <c r="E456" s="21"/>
      <c r="F456" s="41" t="str">
        <f>'[1]DATI 2017'!$F$374</f>
        <v>AGG.104</v>
      </c>
      <c r="G456" s="23" t="str">
        <f>'[1]DATI 2017'!$M$374</f>
        <v xml:space="preserve">Dipartimento per i trasporti </v>
      </c>
      <c r="H456" s="24"/>
      <c r="I456" s="71">
        <f>'[1]DATI 2017'!$AA$401</f>
        <v>109.80815905000001</v>
      </c>
      <c r="J456" s="49"/>
      <c r="K456" s="88"/>
      <c r="L456" s="33"/>
      <c r="M456" s="33"/>
      <c r="N456" s="27"/>
      <c r="O456" s="27"/>
      <c r="P456" s="27"/>
      <c r="Q456" s="27"/>
    </row>
    <row r="457" spans="1:17" ht="27.75" hidden="1" customHeight="1" x14ac:dyDescent="0.25">
      <c r="A457" s="30"/>
      <c r="B457" s="19"/>
      <c r="C457" s="30"/>
      <c r="D457" s="30"/>
      <c r="E457" s="23"/>
      <c r="F457" s="41" t="s">
        <v>79</v>
      </c>
      <c r="G457" s="23" t="s">
        <v>80</v>
      </c>
      <c r="H457" s="24"/>
      <c r="I457" s="33"/>
      <c r="J457" s="75">
        <f>'[1]DATI 2017'!$AA$523</f>
        <v>0</v>
      </c>
      <c r="K457" s="27"/>
      <c r="L457" s="33">
        <f>'[1]DATI 2017'!$AA$753</f>
        <v>0</v>
      </c>
      <c r="M457" s="33">
        <f>'[1]DATI 2017'!$AA$760</f>
        <v>0</v>
      </c>
      <c r="N457" s="27"/>
      <c r="O457" s="27"/>
      <c r="P457" s="27"/>
      <c r="Q457" s="27"/>
    </row>
    <row r="458" spans="1:17" ht="27.75" hidden="1" customHeight="1" x14ac:dyDescent="0.25">
      <c r="A458" s="30"/>
      <c r="B458" s="19"/>
      <c r="C458" s="30"/>
      <c r="D458" s="30"/>
      <c r="E458" s="23"/>
      <c r="F458" s="41" t="s">
        <v>81</v>
      </c>
      <c r="G458" s="23" t="s">
        <v>80</v>
      </c>
      <c r="H458" s="24"/>
      <c r="I458" s="33"/>
      <c r="J458" s="75">
        <f>'[1]DATI 2017'!$AB$524</f>
        <v>0</v>
      </c>
      <c r="K458" s="27"/>
      <c r="L458" s="33"/>
      <c r="M458" s="33"/>
      <c r="N458" s="27"/>
      <c r="O458" s="27"/>
      <c r="P458" s="27"/>
      <c r="Q458" s="27"/>
    </row>
    <row r="459" spans="1:17" ht="9.9499999999999993" hidden="1" customHeight="1" x14ac:dyDescent="0.25">
      <c r="A459" s="30"/>
      <c r="B459" s="19"/>
      <c r="C459" s="30"/>
      <c r="D459" s="30"/>
      <c r="H459" s="31"/>
      <c r="I459" s="89"/>
      <c r="J459" s="89"/>
      <c r="K459" s="40"/>
      <c r="L459" s="50"/>
      <c r="M459" s="50"/>
      <c r="N459" s="40"/>
      <c r="O459" s="40"/>
      <c r="P459" s="40"/>
      <c r="Q459" s="40"/>
    </row>
    <row r="460" spans="1:17" ht="34.5" customHeight="1" x14ac:dyDescent="0.25">
      <c r="A460" s="30"/>
      <c r="B460" s="19"/>
      <c r="C460" s="30"/>
      <c r="D460" s="30"/>
      <c r="E460" s="147" t="s">
        <v>10</v>
      </c>
      <c r="F460" s="171"/>
      <c r="H460" s="31"/>
      <c r="I460" s="69">
        <f>SUM(I461:I477)</f>
        <v>29.893525699999998</v>
      </c>
      <c r="J460" s="89">
        <f>SUM(J461:J477)</f>
        <v>35.987926690000002</v>
      </c>
      <c r="K460" s="40">
        <f>SUM(I460+J460)</f>
        <v>65.881452389999993</v>
      </c>
      <c r="L460" s="69">
        <f>SUM(L461:L477)</f>
        <v>0</v>
      </c>
      <c r="M460" s="69">
        <f>SUM(M461:M477)</f>
        <v>47.751429709999996</v>
      </c>
      <c r="N460" s="20">
        <f>SUM(L460+M460)</f>
        <v>47.751429709999996</v>
      </c>
      <c r="O460" s="69">
        <v>29.893999999999998</v>
      </c>
      <c r="P460" s="69">
        <v>83.739000000000004</v>
      </c>
      <c r="Q460" s="40">
        <f>SUM(K460+N460)</f>
        <v>113.63288209999999</v>
      </c>
    </row>
    <row r="461" spans="1:17" ht="34.5" hidden="1" customHeight="1" x14ac:dyDescent="0.25">
      <c r="A461" s="30"/>
      <c r="B461" s="19"/>
      <c r="C461" s="30"/>
      <c r="D461" s="30"/>
      <c r="E461" s="16"/>
      <c r="F461" s="41">
        <f>'[1]DATI 2017'!$I$859</f>
        <v>1418</v>
      </c>
      <c r="G461" s="30" t="str">
        <f>'[1]DATI 2017'!$M$859</f>
        <v>Spese per il trasporto delle monete in euro e per il ritiro delle monete in lire</v>
      </c>
      <c r="H461" s="31"/>
      <c r="I461" s="20">
        <f>'[1]DATI 2017'!$AB$859</f>
        <v>0.88721780000000006</v>
      </c>
      <c r="J461" s="89"/>
      <c r="K461" s="40"/>
      <c r="L461" s="20"/>
      <c r="M461" s="20"/>
      <c r="N461" s="20"/>
      <c r="O461" s="20"/>
      <c r="P461" s="20"/>
      <c r="Q461" s="40"/>
    </row>
    <row r="462" spans="1:17" ht="34.5" hidden="1" customHeight="1" x14ac:dyDescent="0.25">
      <c r="A462" s="30"/>
      <c r="B462" s="19"/>
      <c r="C462" s="30"/>
      <c r="D462" s="30"/>
      <c r="E462" s="16"/>
      <c r="F462" s="41">
        <f>'[1]DATI 2017'!$L$860</f>
        <v>9604</v>
      </c>
      <c r="G462" s="30" t="str">
        <f>'[1]DATI 2017'!$M$860</f>
        <v>Rimborso alla Cassa depositi e Prestiti della quota di capitale  delle rate di amortamento relative ai mutui contratti per il ripiano deficit dei trasporti</v>
      </c>
      <c r="H462" s="31"/>
      <c r="I462" s="20"/>
      <c r="J462" s="89"/>
      <c r="K462" s="40"/>
      <c r="L462" s="20"/>
      <c r="M462" s="69">
        <f>'[1]DATI 2017'!$AB$860</f>
        <v>16.198715960000001</v>
      </c>
      <c r="N462" s="20"/>
      <c r="O462" s="20"/>
      <c r="P462" s="20"/>
      <c r="Q462" s="40"/>
    </row>
    <row r="463" spans="1:17" ht="34.5" hidden="1" customHeight="1" x14ac:dyDescent="0.25">
      <c r="A463" s="30"/>
      <c r="B463" s="19"/>
      <c r="C463" s="30"/>
      <c r="D463" s="30"/>
      <c r="E463" s="16"/>
      <c r="F463" s="41">
        <f>'[1]DATI 2017'!$J$795</f>
        <v>0</v>
      </c>
      <c r="G463" s="30" t="str">
        <f>'[1]DATI 2017'!$M$795</f>
        <v>Spese per il funzionamento compresi i gettoni di presenza e le indennità di missione ed il rimborso spese di trasporto ai membri estranei all'Avvocatura dello Stato.</v>
      </c>
      <c r="H463" s="31"/>
      <c r="I463" s="20">
        <f>'[1]DATI 2017'!$AB$795</f>
        <v>3.3423620000000001E-2</v>
      </c>
      <c r="J463" s="89"/>
      <c r="K463" s="40"/>
      <c r="L463" s="20"/>
      <c r="M463" s="20"/>
      <c r="N463" s="20"/>
      <c r="O463" s="20"/>
      <c r="P463" s="20"/>
      <c r="Q463" s="40"/>
    </row>
    <row r="464" spans="1:17" ht="34.5" hidden="1" customHeight="1" x14ac:dyDescent="0.25">
      <c r="A464" s="30"/>
      <c r="B464" s="19"/>
      <c r="C464" s="30"/>
      <c r="D464" s="30"/>
      <c r="E464" s="16"/>
      <c r="F464" s="41" t="e">
        <f>'[1]DATI 2017'!#REF!</f>
        <v>#REF!</v>
      </c>
      <c r="G464" s="30" t="str">
        <f>'[1]DATI 2017'!$M$794</f>
        <v xml:space="preserve">Rimborso spese di trasporto ai membri estranei all' Amministrazione </v>
      </c>
      <c r="H464" s="31"/>
      <c r="I464" s="20">
        <f>'[1]DATI 2017'!$AB$794</f>
        <v>0</v>
      </c>
      <c r="J464" s="89"/>
      <c r="K464" s="40"/>
      <c r="L464" s="20"/>
      <c r="M464" s="20"/>
      <c r="N464" s="20"/>
      <c r="O464" s="20"/>
      <c r="P464" s="20"/>
      <c r="Q464" s="40"/>
    </row>
    <row r="465" spans="1:17" ht="34.5" hidden="1" customHeight="1" x14ac:dyDescent="0.25">
      <c r="A465" s="30"/>
      <c r="B465" s="19"/>
      <c r="C465" s="30"/>
      <c r="D465" s="30"/>
      <c r="E465" s="16"/>
      <c r="F465" s="41">
        <f>'[1]DATI 2017'!$J$792</f>
        <v>1268</v>
      </c>
      <c r="G465" s="30" t="str">
        <f>'[1]DATI 2017'!$M$792</f>
        <v>Spese per il funzionamento comprese le indennità di missione ed il rimborso spese di trasporto ai membri estranei all'amministrazione finanziaria.</v>
      </c>
      <c r="H465" s="31"/>
      <c r="I465" s="69">
        <f>'[1]DATI 2017'!$AB$792</f>
        <v>15.854876189999999</v>
      </c>
      <c r="J465" s="89"/>
      <c r="K465" s="40"/>
      <c r="L465" s="20"/>
      <c r="M465" s="20"/>
      <c r="N465" s="20"/>
      <c r="O465" s="20"/>
      <c r="P465" s="20"/>
      <c r="Q465" s="40"/>
    </row>
    <row r="466" spans="1:17" ht="34.5" hidden="1" customHeight="1" x14ac:dyDescent="0.25">
      <c r="A466" s="30"/>
      <c r="B466" s="19"/>
      <c r="C466" s="30"/>
      <c r="D466" s="30"/>
      <c r="E466" s="16"/>
      <c r="F466" s="41">
        <f>'[1]DATI 2017'!$K$793</f>
        <v>2640</v>
      </c>
      <c r="G466" s="30" t="str">
        <f>'[1]DATI 2017'!$M$793</f>
        <v>Spese per il funzionamento comprese le indennità di missione ed il rimborso spese di trasporto ai membri estranei all'amministrazione del tesoro.</v>
      </c>
      <c r="H466" s="31"/>
      <c r="I466" s="69">
        <f>'[1]DATI 2017'!$AB$793</f>
        <v>0</v>
      </c>
      <c r="J466" s="89"/>
      <c r="K466" s="40"/>
      <c r="L466" s="20"/>
      <c r="M466" s="20"/>
      <c r="N466" s="20"/>
      <c r="O466" s="20"/>
      <c r="P466" s="20"/>
      <c r="Q466" s="40"/>
    </row>
    <row r="467" spans="1:17" ht="34.5" hidden="1" customHeight="1" x14ac:dyDescent="0.25">
      <c r="A467" s="30"/>
      <c r="B467" s="19"/>
      <c r="C467" s="30"/>
      <c r="D467" s="30"/>
      <c r="E467" s="16"/>
      <c r="F467" s="41">
        <f>'[1]DATI 2017'!$K$836</f>
        <v>3109</v>
      </c>
      <c r="G467" s="30" t="str">
        <f>'[1]DATI 2017'!$M$836</f>
        <v>Rimborso alla Cassa dei depositi e prestiti della quota interessi delle rate di ammortamento relative ai mutui contratti per il ripiano deficit trasporti</v>
      </c>
      <c r="H467" s="31"/>
      <c r="I467" s="69"/>
      <c r="J467" s="89">
        <f>'[1]DATI 2017'!$AB$836</f>
        <v>25.367420320000001</v>
      </c>
      <c r="K467" s="40"/>
      <c r="L467" s="20"/>
      <c r="M467" s="20"/>
      <c r="N467" s="20"/>
      <c r="O467" s="20"/>
      <c r="P467" s="20"/>
      <c r="Q467" s="40"/>
    </row>
    <row r="468" spans="1:17" ht="34.5" hidden="1" customHeight="1" x14ac:dyDescent="0.25">
      <c r="A468" s="30"/>
      <c r="B468" s="19"/>
      <c r="C468" s="30"/>
      <c r="D468" s="30"/>
      <c r="E468" s="16"/>
      <c r="F468" s="41">
        <f>'[1]DATI 2017'!$L$817</f>
        <v>7851</v>
      </c>
      <c r="G468" s="30" t="str">
        <f>'[1]DATI 2017'!$M$817</f>
        <v>Contributo per l'ammodernamento  e realizzazione della flotta anche veicolare del Corpo della Guardia di Finanza</v>
      </c>
      <c r="H468" s="31"/>
      <c r="I468" s="69"/>
      <c r="J468" s="89"/>
      <c r="K468" s="40"/>
      <c r="L468" s="20"/>
      <c r="M468" s="69">
        <f>'[1]DATI 2017'!$AB$817</f>
        <v>16.539401099999999</v>
      </c>
      <c r="N468" s="20"/>
      <c r="O468" s="20"/>
      <c r="P468" s="20"/>
      <c r="Q468" s="40"/>
    </row>
    <row r="469" spans="1:17" ht="34.5" hidden="1" customHeight="1" x14ac:dyDescent="0.25">
      <c r="A469" s="30"/>
      <c r="B469" s="19"/>
      <c r="C469" s="30"/>
      <c r="D469" s="30"/>
      <c r="E469" s="16"/>
      <c r="F469" s="41">
        <f>'[1]DATI 2017'!$K$821</f>
        <v>7837</v>
      </c>
      <c r="G469" s="30" t="str">
        <f>'[1]DATI 2017'!$M$821</f>
        <v>Contributo per l'ammodernamento della flotta, anche veicolare, del Corpo della Guardia di Finanza</v>
      </c>
      <c r="H469" s="31"/>
      <c r="I469" s="69"/>
      <c r="J469" s="89"/>
      <c r="K469" s="40"/>
      <c r="L469" s="20"/>
      <c r="M469" s="69">
        <f>'[1]DATI 2017'!$AB$821</f>
        <v>13.34270804</v>
      </c>
      <c r="N469" s="20"/>
      <c r="O469" s="20"/>
      <c r="P469" s="20"/>
      <c r="Q469" s="40"/>
    </row>
    <row r="470" spans="1:17" ht="34.5" hidden="1" customHeight="1" x14ac:dyDescent="0.25">
      <c r="A470" s="30"/>
      <c r="B470" s="19"/>
      <c r="C470" s="30"/>
      <c r="D470" s="30"/>
      <c r="E470" s="16"/>
      <c r="F470" s="41">
        <f>'[1]DATI 2017'!$G$806</f>
        <v>0</v>
      </c>
      <c r="G470" s="30" t="str">
        <f>'[1]DATI 2017'!$M$806</f>
        <v>Fondo per la concessione di incentivi alla mobilità territoriale, l'erogazione di indennità di trasferta</v>
      </c>
      <c r="H470" s="31"/>
      <c r="I470" s="20"/>
      <c r="J470" s="89">
        <f>'[1]DATI 2017'!$AB$806</f>
        <v>0</v>
      </c>
      <c r="K470" s="40"/>
      <c r="L470" s="20"/>
      <c r="M470" s="20"/>
      <c r="N470" s="20"/>
      <c r="O470" s="20"/>
      <c r="P470" s="20"/>
      <c r="Q470" s="40"/>
    </row>
    <row r="471" spans="1:17" ht="34.5" hidden="1" customHeight="1" x14ac:dyDescent="0.25">
      <c r="A471" s="30"/>
      <c r="B471" s="19"/>
      <c r="C471" s="30"/>
      <c r="D471" s="30"/>
      <c r="E471" s="16"/>
      <c r="F471" s="41">
        <f>'[1]DATI 2017'!$J$802</f>
        <v>0</v>
      </c>
      <c r="G471" s="30" t="str">
        <f>'[1]DATI 2017'!$M$802</f>
        <v>somma da assegnare all' autorità di regolazione dei trasporti</v>
      </c>
      <c r="H471" s="31"/>
      <c r="I471" s="20"/>
      <c r="J471" s="89">
        <f>'[1]DATI 2017'!$AB$802</f>
        <v>0</v>
      </c>
      <c r="K471" s="40"/>
      <c r="L471" s="20"/>
      <c r="M471" s="20"/>
      <c r="N471" s="20"/>
      <c r="O471" s="20"/>
      <c r="P471" s="20"/>
      <c r="Q471" s="40"/>
    </row>
    <row r="472" spans="1:17" ht="34.5" hidden="1" customHeight="1" x14ac:dyDescent="0.25">
      <c r="A472" s="30"/>
      <c r="B472" s="19"/>
      <c r="C472" s="30"/>
      <c r="D472" s="30"/>
      <c r="E472" s="16"/>
      <c r="F472" s="41">
        <f>'[1]DATI 2017'!$G$843</f>
        <v>0</v>
      </c>
      <c r="G472" s="30" t="str">
        <f>'[1]DATI 2017'!$M$843</f>
        <v>Fondo per il miglioramento dei veicoli adibiti al trasporto degli ammalati e dei feriti effettuato dagli enti di assistenza e pronto soccorso</v>
      </c>
      <c r="H472" s="31"/>
      <c r="I472" s="20"/>
      <c r="J472" s="89">
        <f>'[1]DATI 2017'!$AB$843</f>
        <v>0</v>
      </c>
      <c r="K472" s="40"/>
      <c r="L472" s="20"/>
      <c r="M472" s="20"/>
      <c r="N472" s="20"/>
      <c r="O472" s="20"/>
      <c r="P472" s="20"/>
      <c r="Q472" s="40"/>
    </row>
    <row r="473" spans="1:17" ht="34.5" hidden="1" customHeight="1" x14ac:dyDescent="0.25">
      <c r="A473" s="30"/>
      <c r="B473" s="19"/>
      <c r="C473" s="30"/>
      <c r="D473" s="30"/>
      <c r="E473" s="16"/>
      <c r="F473" s="41">
        <f>'[1]DATI 2017'!$H$840</f>
        <v>4275</v>
      </c>
      <c r="G473" s="30" t="str">
        <f>'[1]DATI 2017'!$M$840</f>
        <v>Indumenti speciali da lavoro, di bordo, di volo e per conduttori di automezzi</v>
      </c>
      <c r="H473" s="31"/>
      <c r="I473" s="69">
        <f>'[1]DATI 2017'!$AB$840</f>
        <v>4.1307380699999996</v>
      </c>
      <c r="J473" s="89"/>
      <c r="K473" s="40"/>
      <c r="L473" s="20"/>
      <c r="M473" s="20"/>
      <c r="N473" s="20"/>
      <c r="O473" s="20"/>
      <c r="P473" s="20"/>
      <c r="Q473" s="40"/>
    </row>
    <row r="474" spans="1:17" ht="34.5" hidden="1" customHeight="1" x14ac:dyDescent="0.25">
      <c r="A474" s="30"/>
      <c r="B474" s="19"/>
      <c r="C474" s="30"/>
      <c r="D474" s="30"/>
      <c r="E474" s="16"/>
      <c r="F474" s="41">
        <f>'[1]DATI 2017'!$L$841</f>
        <v>4284</v>
      </c>
      <c r="G474" s="30" t="str">
        <f>'[1]DATI 2017'!$M$841</f>
        <v>Indumenti speciali da lavoro, di bordo, di volo e per conduttori di automezzi</v>
      </c>
      <c r="H474" s="31"/>
      <c r="I474" s="69">
        <f>'[1]DATI 2017'!$AB$841</f>
        <v>1.2407319999999999</v>
      </c>
      <c r="J474" s="89"/>
      <c r="K474" s="40"/>
      <c r="L474" s="20"/>
      <c r="M474" s="20"/>
      <c r="N474" s="20"/>
      <c r="O474" s="20"/>
      <c r="P474" s="20"/>
      <c r="Q474" s="40"/>
    </row>
    <row r="475" spans="1:17" ht="34.5" hidden="1" customHeight="1" x14ac:dyDescent="0.25">
      <c r="A475" s="30"/>
      <c r="B475" s="19"/>
      <c r="C475" s="30"/>
      <c r="D475" s="30"/>
      <c r="E475" s="16"/>
      <c r="F475" s="41">
        <f>'[1]DATI 2017'!$H$842</f>
        <v>4282</v>
      </c>
      <c r="G475" s="30" t="str">
        <f>'[1]DATI 2017'!$M$842</f>
        <v>Indumenti speciali da lavoro, di bordo, di volo e per conduttori di automezzi</v>
      </c>
      <c r="H475" s="31"/>
      <c r="I475" s="69">
        <f>'[1]DATI 2017'!$AB$842</f>
        <v>7.7465380199999991</v>
      </c>
      <c r="J475" s="89"/>
      <c r="K475" s="40"/>
      <c r="L475" s="20"/>
      <c r="M475" s="20"/>
      <c r="N475" s="20"/>
      <c r="O475" s="20"/>
      <c r="P475" s="20"/>
      <c r="Q475" s="40"/>
    </row>
    <row r="476" spans="1:17" ht="34.5" hidden="1" customHeight="1" x14ac:dyDescent="0.25">
      <c r="A476" s="30"/>
      <c r="B476" s="19"/>
      <c r="C476" s="30"/>
      <c r="D476" s="30"/>
      <c r="E476" s="16"/>
      <c r="F476" s="41">
        <f>'[1]DATI 2017'!$L$822</f>
        <v>9511</v>
      </c>
      <c r="G476" s="30" t="str">
        <f>'[1]DATI 2017'!$M$822</f>
        <v>Quote di capitale comprese nelle annualità quindicennali dovute per la realizzazione di interventi per grandi opere infrastrutturali nelle aree depresse del territorio nazionale</v>
      </c>
      <c r="H476" s="31"/>
      <c r="I476" s="20"/>
      <c r="J476" s="89"/>
      <c r="K476" s="40"/>
      <c r="L476" s="20"/>
      <c r="M476" s="69">
        <f>'[1]DATI 2017'!$AB$822</f>
        <v>1.67060461</v>
      </c>
      <c r="N476" s="20"/>
      <c r="O476" s="20"/>
      <c r="P476" s="20"/>
      <c r="Q476" s="40"/>
    </row>
    <row r="477" spans="1:17" ht="51.95" hidden="1" customHeight="1" x14ac:dyDescent="0.25">
      <c r="A477" s="30"/>
      <c r="B477" s="19"/>
      <c r="C477" s="30"/>
      <c r="D477" s="30"/>
      <c r="E477" s="21" t="s">
        <v>32</v>
      </c>
      <c r="F477" s="41">
        <f>'[1]DATI 2017'!$H$837</f>
        <v>3816</v>
      </c>
      <c r="G477" s="23" t="str">
        <f>'[1]DATI 2017'!$M$837</f>
        <v>Rimborso parziale dell'accisa sulla benzina e sui gpl per autovetture in servizio pubblico di piazza, compresi i motoscafi in servizio analogo e quelli lacuali per il servizio pubblico da banchina per il trasporto delle persone</v>
      </c>
      <c r="H477" s="24" t="str">
        <f>'[1]DATI 2017'!$V$837</f>
        <v>10.01</v>
      </c>
      <c r="I477" s="75"/>
      <c r="J477" s="75">
        <f>'[1]DATI 2017'!$AB$837</f>
        <v>10.620506369999999</v>
      </c>
      <c r="K477" s="27"/>
      <c r="L477" s="33"/>
      <c r="M477" s="33"/>
      <c r="N477" s="27"/>
      <c r="O477" s="27"/>
      <c r="P477" s="27"/>
      <c r="Q477" s="27"/>
    </row>
    <row r="478" spans="1:17" ht="9.9499999999999993" hidden="1" customHeight="1" x14ac:dyDescent="0.25">
      <c r="A478" s="30"/>
      <c r="B478" s="19"/>
      <c r="C478" s="30"/>
      <c r="D478" s="30"/>
      <c r="E478" s="66"/>
      <c r="H478" s="31"/>
      <c r="I478" s="89"/>
      <c r="J478" s="89"/>
      <c r="K478" s="20"/>
      <c r="L478" s="69"/>
      <c r="M478" s="69"/>
      <c r="N478" s="40"/>
      <c r="O478" s="40"/>
      <c r="P478" s="40"/>
      <c r="Q478" s="40"/>
    </row>
    <row r="479" spans="1:17" ht="30" customHeight="1" x14ac:dyDescent="0.25">
      <c r="A479" s="30"/>
      <c r="B479" s="19"/>
      <c r="C479" s="30"/>
      <c r="D479" s="30"/>
      <c r="E479" s="147" t="s">
        <v>56</v>
      </c>
      <c r="F479" s="172"/>
      <c r="H479" s="31"/>
      <c r="I479" s="89">
        <f>SUM(I480:I504)</f>
        <v>332.20087253999998</v>
      </c>
      <c r="J479" s="69">
        <f>SUM(J480:J504)</f>
        <v>0</v>
      </c>
      <c r="K479" s="20">
        <f>SUM(I479+J479)</f>
        <v>332.20087253999998</v>
      </c>
      <c r="L479" s="69">
        <f>SUM(L480:L504)</f>
        <v>0</v>
      </c>
      <c r="M479" s="69">
        <f>SUM(M480:M504)</f>
        <v>4.2190170399999998</v>
      </c>
      <c r="N479" s="20">
        <f>SUM(L479+M479)</f>
        <v>4.2190170399999998</v>
      </c>
      <c r="O479" s="69">
        <v>332.20100000000002</v>
      </c>
      <c r="P479" s="69">
        <v>4.2190000000000003</v>
      </c>
      <c r="Q479" s="40">
        <f>SUM(K479+N479)</f>
        <v>336.41988957999996</v>
      </c>
    </row>
    <row r="480" spans="1:17" ht="30" hidden="1" customHeight="1" x14ac:dyDescent="0.25">
      <c r="A480" s="30"/>
      <c r="B480" s="19"/>
      <c r="C480" s="30"/>
      <c r="D480" s="30"/>
      <c r="E480" s="16"/>
      <c r="F480" s="41">
        <f>'[1]DATI 2017'!$H$914</f>
        <v>4383</v>
      </c>
      <c r="G480" s="30" t="str">
        <f>'[1]DATI 2017'!$M$922</f>
        <v>Manutenzione acquisto e conservazione mezzi</v>
      </c>
      <c r="H480" s="31"/>
      <c r="I480" s="89">
        <f>'[1]DATI 2017'!$AB$914</f>
        <v>58.845403450000006</v>
      </c>
      <c r="J480" s="20"/>
      <c r="K480" s="20"/>
      <c r="L480" s="69"/>
      <c r="M480" s="69"/>
      <c r="N480" s="20"/>
      <c r="O480" s="20"/>
      <c r="P480" s="20"/>
      <c r="Q480" s="40"/>
    </row>
    <row r="481" spans="1:17" ht="30" hidden="1" customHeight="1" x14ac:dyDescent="0.25">
      <c r="A481" s="30"/>
      <c r="B481" s="19"/>
      <c r="C481" s="30"/>
      <c r="D481" s="30"/>
      <c r="E481" s="16"/>
      <c r="F481" s="41">
        <f>'[1]DATI 2017'!$L$915</f>
        <v>4384</v>
      </c>
      <c r="G481" s="30" t="str">
        <f>'[1]DATI 2017'!$M$915</f>
        <v>Manutenzione acquisto e conservazione mezzi</v>
      </c>
      <c r="H481" s="31"/>
      <c r="I481" s="89">
        <f>'[1]DATI 2017'!$AB$915</f>
        <v>0.34277236</v>
      </c>
      <c r="J481" s="20"/>
      <c r="K481" s="20"/>
      <c r="L481" s="69"/>
      <c r="M481" s="69"/>
      <c r="N481" s="20"/>
      <c r="O481" s="20"/>
      <c r="P481" s="20"/>
      <c r="Q481" s="40"/>
    </row>
    <row r="482" spans="1:17" ht="30" hidden="1" customHeight="1" x14ac:dyDescent="0.25">
      <c r="A482" s="30"/>
      <c r="B482" s="19"/>
      <c r="C482" s="30"/>
      <c r="D482" s="30"/>
      <c r="E482" s="16"/>
      <c r="F482" s="41">
        <f>'[1]DATI 2017'!$L$916</f>
        <v>4385</v>
      </c>
      <c r="G482" s="30" t="str">
        <f>'[1]DATI 2017'!$M$916</f>
        <v>Manutenzione acquisto e conservazione mezzi</v>
      </c>
      <c r="H482" s="31"/>
      <c r="I482" s="89">
        <f>'[1]DATI 2017'!$AB$916</f>
        <v>1.1477447700000001</v>
      </c>
      <c r="J482" s="20"/>
      <c r="K482" s="20"/>
      <c r="L482" s="69"/>
      <c r="M482" s="69"/>
      <c r="N482" s="20"/>
      <c r="O482" s="20"/>
      <c r="P482" s="20"/>
      <c r="Q482" s="40"/>
    </row>
    <row r="483" spans="1:17" ht="30" hidden="1" customHeight="1" x14ac:dyDescent="0.25">
      <c r="A483" s="30"/>
      <c r="B483" s="19"/>
      <c r="C483" s="30"/>
      <c r="D483" s="30"/>
      <c r="E483" s="16"/>
      <c r="F483" s="41">
        <f>'[1]DATI 2017'!$L$917</f>
        <v>4386</v>
      </c>
      <c r="G483" s="30" t="str">
        <f>'[1]DATI 2017'!$M$917</f>
        <v>Manutenzione acquisto e conservazione mezzi</v>
      </c>
      <c r="H483" s="31"/>
      <c r="I483" s="89">
        <f>'[1]DATI 2017'!$AB$917</f>
        <v>7.0231628499999994</v>
      </c>
      <c r="J483" s="20"/>
      <c r="K483" s="20"/>
      <c r="L483" s="69"/>
      <c r="M483" s="69"/>
      <c r="N483" s="20"/>
      <c r="O483" s="20"/>
      <c r="P483" s="20"/>
      <c r="Q483" s="40"/>
    </row>
    <row r="484" spans="1:17" ht="30" hidden="1" customHeight="1" x14ac:dyDescent="0.25">
      <c r="A484" s="30"/>
      <c r="B484" s="19"/>
      <c r="C484" s="30"/>
      <c r="D484" s="30"/>
      <c r="E484" s="16"/>
      <c r="F484" s="41">
        <f>'[1]DATI 2017'!$L$918</f>
        <v>7766</v>
      </c>
      <c r="G484" s="30" t="str">
        <f>'[1]DATI 2017'!$M$918</f>
        <v>Spese per il potenziamento  relativo ai mezzi</v>
      </c>
      <c r="H484" s="31"/>
      <c r="I484" s="89"/>
      <c r="J484" s="20"/>
      <c r="K484" s="20"/>
      <c r="L484" s="69"/>
      <c r="M484" s="69">
        <f>'[1]DATI 2017'!$AB$918</f>
        <v>2.5735823</v>
      </c>
      <c r="N484" s="20"/>
      <c r="O484" s="20"/>
      <c r="P484" s="20"/>
      <c r="Q484" s="40"/>
    </row>
    <row r="485" spans="1:17" ht="30" hidden="1" customHeight="1" x14ac:dyDescent="0.25">
      <c r="A485" s="30"/>
      <c r="B485" s="19"/>
      <c r="C485" s="30"/>
      <c r="D485" s="30"/>
      <c r="E485" s="16"/>
      <c r="F485" s="41">
        <f>'[1]DATI 2017'!$L$919</f>
        <v>7768</v>
      </c>
      <c r="G485" s="30" t="str">
        <f>'[1]DATI 2017'!$M$919</f>
        <v>Spese per il potenziamento  relativo ai mezzi</v>
      </c>
      <c r="H485" s="31"/>
      <c r="I485" s="89"/>
      <c r="J485" s="20"/>
      <c r="K485" s="20"/>
      <c r="L485" s="69"/>
      <c r="M485" s="69">
        <f>'[1]DATI 2017'!$AB$919</f>
        <v>4.5593889999999998E-2</v>
      </c>
      <c r="N485" s="20"/>
      <c r="O485" s="20"/>
      <c r="P485" s="20"/>
      <c r="Q485" s="40"/>
    </row>
    <row r="486" spans="1:17" ht="30" hidden="1" customHeight="1" x14ac:dyDescent="0.25">
      <c r="A486" s="30"/>
      <c r="B486" s="19"/>
      <c r="C486" s="30"/>
      <c r="D486" s="30"/>
      <c r="E486" s="16"/>
      <c r="F486" s="41">
        <f>'[1]DATI 2017'!$L$920</f>
        <v>7770</v>
      </c>
      <c r="G486" s="30" t="str">
        <f>'[1]DATI 2017'!$M$920</f>
        <v>Spese per impianti relativi a tutti i settori della componente terrestre, navale, aerea connesse alle missioni internazionali</v>
      </c>
      <c r="H486" s="31"/>
      <c r="I486" s="89"/>
      <c r="J486" s="20"/>
      <c r="K486" s="20"/>
      <c r="L486" s="69"/>
      <c r="M486" s="69">
        <f>'[1]DATI 2017'!$AB$920</f>
        <v>1.68325E-2</v>
      </c>
      <c r="N486" s="20"/>
      <c r="O486" s="20"/>
      <c r="P486" s="20"/>
      <c r="Q486" s="40"/>
    </row>
    <row r="487" spans="1:17" ht="30" hidden="1" customHeight="1" x14ac:dyDescent="0.25">
      <c r="A487" s="30"/>
      <c r="B487" s="19"/>
      <c r="C487" s="30"/>
      <c r="D487" s="30"/>
      <c r="E487" s="16"/>
      <c r="F487" s="41">
        <f>'[1]DATI 2017'!$L$921</f>
        <v>7930</v>
      </c>
      <c r="G487" s="30" t="str">
        <f>'[1]DATI 2017'!$M$921</f>
        <v>Spese per acquistoe e manutenzione di mezzi aerei e terrestri del corpo forestale dello stato</v>
      </c>
      <c r="H487" s="31"/>
      <c r="I487" s="89"/>
      <c r="J487" s="20"/>
      <c r="K487" s="20"/>
      <c r="L487" s="69"/>
      <c r="M487" s="69">
        <f>'[1]DATI 2017'!$AB$921</f>
        <v>1.1797944899999999</v>
      </c>
      <c r="N487" s="20"/>
      <c r="O487" s="20"/>
      <c r="P487" s="20"/>
      <c r="Q487" s="40"/>
    </row>
    <row r="488" spans="1:17" ht="30" hidden="1" customHeight="1" x14ac:dyDescent="0.25">
      <c r="A488" s="30"/>
      <c r="B488" s="19"/>
      <c r="C488" s="30"/>
      <c r="D488" s="30"/>
      <c r="E488" s="16"/>
      <c r="F488" s="41">
        <f>'[1]DATI 2017'!$L$907</f>
        <v>7966</v>
      </c>
      <c r="G488" s="30" t="str">
        <f>'[1]DATI 2017'!$M$907</f>
        <v>Spese per l'acquisto dei mezzi di trasporto del corpo forestale dello stato</v>
      </c>
      <c r="H488" s="31"/>
      <c r="I488" s="89"/>
      <c r="J488" s="20"/>
      <c r="K488" s="20"/>
      <c r="L488" s="69"/>
      <c r="M488" s="69">
        <f>'[1]DATI 2017'!$AB$907</f>
        <v>0.22435323000000001</v>
      </c>
      <c r="N488" s="20"/>
      <c r="O488" s="20"/>
      <c r="P488" s="20"/>
      <c r="Q488" s="40"/>
    </row>
    <row r="489" spans="1:17" ht="30" hidden="1" customHeight="1" x14ac:dyDescent="0.25">
      <c r="A489" s="30"/>
      <c r="B489" s="19"/>
      <c r="C489" s="30"/>
      <c r="D489" s="30"/>
      <c r="E489" s="16"/>
      <c r="F489" s="41">
        <f>'[1]DATI 2017'!$L$908</f>
        <v>7935</v>
      </c>
      <c r="G489" s="30" t="str">
        <f>'[1]DATI 2017'!$M$908</f>
        <v>Spese per l'acquisto dei mezzi di trasporto del corpo forestale dello stato</v>
      </c>
      <c r="H489" s="31"/>
      <c r="I489" s="89"/>
      <c r="J489" s="20"/>
      <c r="K489" s="20"/>
      <c r="L489" s="69"/>
      <c r="M489" s="69">
        <f>'[1]DATI 2017'!$AB$908</f>
        <v>0.17886062999999999</v>
      </c>
      <c r="N489" s="20"/>
      <c r="O489" s="20"/>
      <c r="P489" s="20"/>
      <c r="Q489" s="40"/>
    </row>
    <row r="490" spans="1:17" ht="30" hidden="1" customHeight="1" x14ac:dyDescent="0.25">
      <c r="A490" s="30"/>
      <c r="B490" s="19"/>
      <c r="C490" s="30"/>
      <c r="D490" s="30"/>
      <c r="E490" s="16"/>
      <c r="F490" s="41">
        <f>'[1]DATI 2017'!$L$910</f>
        <v>2894</v>
      </c>
      <c r="G490" s="30" t="str">
        <f>'[1]DATI 2017'!$M$910</f>
        <v>Manutenzione ed esercizio mezzi di trasporto del corpo forestale dello statao</v>
      </c>
      <c r="H490" s="31"/>
      <c r="I490" s="89">
        <f>'[1]DATI 2017'!$AB$910</f>
        <v>1.3587041799999999</v>
      </c>
      <c r="J490" s="20"/>
      <c r="K490" s="20"/>
      <c r="L490" s="69"/>
      <c r="M490" s="69"/>
      <c r="N490" s="20"/>
      <c r="O490" s="20"/>
      <c r="P490" s="20"/>
      <c r="Q490" s="40"/>
    </row>
    <row r="491" spans="1:17" ht="30" hidden="1" customHeight="1" x14ac:dyDescent="0.25">
      <c r="A491" s="30"/>
      <c r="B491" s="19"/>
      <c r="C491" s="30"/>
      <c r="D491" s="30"/>
      <c r="E491" s="16"/>
      <c r="F491" s="41">
        <f>'[1]DATI 2017'!$L$911</f>
        <v>2895</v>
      </c>
      <c r="G491" s="30" t="str">
        <f>'[1]DATI 2017'!$M$911</f>
        <v>Manutenzione ed esercizio mezzi di trasporto del corpo forestale dello statao</v>
      </c>
      <c r="H491" s="31"/>
      <c r="I491" s="89">
        <f>'[1]DATI 2017'!$AB$911</f>
        <v>1.3392934399999998</v>
      </c>
      <c r="J491" s="20"/>
      <c r="K491" s="20"/>
      <c r="L491" s="69"/>
      <c r="M491" s="69"/>
      <c r="N491" s="20"/>
      <c r="O491" s="20"/>
      <c r="P491" s="20"/>
      <c r="Q491" s="40"/>
    </row>
    <row r="492" spans="1:17" ht="30" hidden="1" customHeight="1" x14ac:dyDescent="0.25">
      <c r="A492" s="30"/>
      <c r="B492" s="19"/>
      <c r="C492" s="30"/>
      <c r="D492" s="30"/>
      <c r="E492" s="16"/>
      <c r="F492" s="41">
        <f>'[1]DATI 2017'!$L$912</f>
        <v>2942</v>
      </c>
      <c r="G492" s="30" t="str">
        <f>'[1]DATI 2017'!$M$912</f>
        <v>Manutenzione ed esercizio mezzi di trasporto del corpo forestale dello statao</v>
      </c>
      <c r="H492" s="31"/>
      <c r="I492" s="89">
        <f>'[1]DATI 2017'!$AB$912</f>
        <v>0.81748337000000004</v>
      </c>
      <c r="J492" s="20"/>
      <c r="K492" s="20"/>
      <c r="L492" s="69"/>
      <c r="M492" s="69"/>
      <c r="N492" s="20"/>
      <c r="O492" s="20"/>
      <c r="P492" s="20"/>
      <c r="Q492" s="40"/>
    </row>
    <row r="493" spans="1:17" ht="30" hidden="1" customHeight="1" x14ac:dyDescent="0.25">
      <c r="A493" s="30"/>
      <c r="B493" s="19"/>
      <c r="C493" s="30"/>
      <c r="D493" s="30"/>
      <c r="E493" s="16"/>
      <c r="F493" s="41">
        <f>'[1]DATI 2017'!$L$913</f>
        <v>2975</v>
      </c>
      <c r="G493" s="30" t="str">
        <f>'[1]DATI 2017'!$M$913</f>
        <v>Manutenzione ed esercizio mezzi di trasporto del corpo forestale dello statao</v>
      </c>
      <c r="H493" s="31"/>
      <c r="I493" s="89">
        <f>'[1]DATI 2017'!$AB$913</f>
        <v>0.62547052000000003</v>
      </c>
      <c r="J493" s="20"/>
      <c r="K493" s="20"/>
      <c r="L493" s="69"/>
      <c r="M493" s="69"/>
      <c r="N493" s="20"/>
      <c r="O493" s="20"/>
      <c r="P493" s="20"/>
      <c r="Q493" s="40"/>
    </row>
    <row r="494" spans="1:17" ht="30" hidden="1" customHeight="1" x14ac:dyDescent="0.25">
      <c r="A494" s="30"/>
      <c r="B494" s="19"/>
      <c r="C494" s="30"/>
      <c r="D494" s="30"/>
      <c r="E494" s="16"/>
      <c r="F494" s="41">
        <f>'[1]DATI 2017'!$H$904</f>
        <v>1322</v>
      </c>
      <c r="G494" s="30" t="str">
        <f>'[1]DATI 2017'!$M$904</f>
        <v>Spese costruzione di mezzi impianti e sistemi</v>
      </c>
      <c r="H494" s="31"/>
      <c r="I494" s="89">
        <f>'[1]DATI 2017'!$AB$904</f>
        <v>12.78737591</v>
      </c>
      <c r="J494" s="20"/>
      <c r="K494" s="20"/>
      <c r="L494" s="69"/>
      <c r="M494" s="69"/>
      <c r="N494" s="20"/>
      <c r="O494" s="20"/>
      <c r="P494" s="20"/>
      <c r="Q494" s="40"/>
    </row>
    <row r="495" spans="1:17" ht="30" hidden="1" customHeight="1" x14ac:dyDescent="0.25">
      <c r="A495" s="30"/>
      <c r="B495" s="19"/>
      <c r="C495" s="30"/>
      <c r="D495" s="30"/>
      <c r="E495" s="16"/>
      <c r="F495" s="41">
        <f>'[1]DATI 2017'!$I$898</f>
        <v>4536</v>
      </c>
      <c r="G495" s="30" t="str">
        <f>'[1]DATI 2017'!$M$898</f>
        <v>Manutenzione acquisto e conservazione mezzi</v>
      </c>
      <c r="H495" s="31"/>
      <c r="I495" s="89">
        <f>'[1]DATI 2017'!$AB$898</f>
        <v>67.47130306999999</v>
      </c>
      <c r="J495" s="20"/>
      <c r="K495" s="20"/>
      <c r="L495" s="69"/>
      <c r="M495" s="69"/>
      <c r="N495" s="20"/>
      <c r="O495" s="20"/>
      <c r="P495" s="20"/>
      <c r="Q495" s="40"/>
    </row>
    <row r="496" spans="1:17" ht="30" hidden="1" customHeight="1" x14ac:dyDescent="0.25">
      <c r="A496" s="30"/>
      <c r="B496" s="19"/>
      <c r="C496" s="30"/>
      <c r="D496" s="30"/>
      <c r="E496" s="16"/>
      <c r="F496" s="41">
        <f>'[1]DATI 2017'!$L$899</f>
        <v>4535</v>
      </c>
      <c r="G496" s="30" t="str">
        <f>'[1]DATI 2017'!$M$899</f>
        <v>Manutenzione acquisto e conservazione mezzi</v>
      </c>
      <c r="H496" s="31"/>
      <c r="I496" s="89">
        <f>'[1]DATI 2017'!$AB$899</f>
        <v>0.24726744000000001</v>
      </c>
      <c r="J496" s="20"/>
      <c r="K496" s="20"/>
      <c r="L496" s="69"/>
      <c r="M496" s="69"/>
      <c r="N496" s="20"/>
      <c r="O496" s="20"/>
      <c r="P496" s="20"/>
      <c r="Q496" s="40"/>
    </row>
    <row r="497" spans="1:17" ht="30" hidden="1" customHeight="1" x14ac:dyDescent="0.25">
      <c r="A497" s="30"/>
      <c r="B497" s="19"/>
      <c r="C497" s="30"/>
      <c r="D497" s="30"/>
      <c r="E497" s="16"/>
      <c r="F497" s="41">
        <f>'[1]DATI 2017'!$L$900</f>
        <v>4538</v>
      </c>
      <c r="G497" s="30" t="str">
        <f>'[1]DATI 2017'!$M$900</f>
        <v>Manutenzione acquisto e conservazione mezzi</v>
      </c>
      <c r="H497" s="31"/>
      <c r="I497" s="89">
        <f>'[1]DATI 2017'!$AB$900</f>
        <v>7.13991899</v>
      </c>
      <c r="J497" s="20"/>
      <c r="K497" s="20"/>
      <c r="L497" s="69"/>
      <c r="M497" s="69"/>
      <c r="N497" s="20"/>
      <c r="O497" s="20"/>
      <c r="P497" s="20"/>
      <c r="Q497" s="40"/>
    </row>
    <row r="498" spans="1:17" ht="30" hidden="1" customHeight="1" x14ac:dyDescent="0.25">
      <c r="A498" s="30"/>
      <c r="B498" s="19"/>
      <c r="C498" s="30"/>
      <c r="D498" s="30"/>
      <c r="E498" s="16"/>
      <c r="F498" s="41">
        <f>'[1]DATI 2017'!$L$901</f>
        <v>4539</v>
      </c>
      <c r="G498" s="30" t="str">
        <f>'[1]DATI 2017'!$M$901</f>
        <v>Manutenzione acquisto e conservazione mezzi</v>
      </c>
      <c r="H498" s="31"/>
      <c r="I498" s="89">
        <f>'[1]DATI 2017'!$AB$901</f>
        <v>17.690829820000001</v>
      </c>
      <c r="J498" s="20"/>
      <c r="K498" s="20"/>
      <c r="L498" s="69"/>
      <c r="M498" s="69"/>
      <c r="N498" s="20"/>
      <c r="O498" s="20"/>
      <c r="P498" s="20"/>
      <c r="Q498" s="40"/>
    </row>
    <row r="499" spans="1:17" ht="30" hidden="1" customHeight="1" x14ac:dyDescent="0.25">
      <c r="A499" s="30"/>
      <c r="B499" s="19"/>
      <c r="C499" s="30"/>
      <c r="D499" s="30"/>
      <c r="E499" s="16"/>
      <c r="F499" s="41">
        <f>'[1]DATI 2017'!$L$902</f>
        <v>4540</v>
      </c>
      <c r="G499" s="30" t="str">
        <f>'[1]DATI 2017'!$M$902</f>
        <v>Manutenzione acquisto e conservazione mezzi</v>
      </c>
      <c r="H499" s="31"/>
      <c r="I499" s="89">
        <f>'[1]DATI 2017'!$AB$902</f>
        <v>12.905050359999999</v>
      </c>
      <c r="J499" s="20"/>
      <c r="K499" s="20"/>
      <c r="L499" s="69"/>
      <c r="M499" s="69"/>
      <c r="N499" s="20"/>
      <c r="O499" s="20"/>
      <c r="P499" s="20"/>
      <c r="Q499" s="40"/>
    </row>
    <row r="500" spans="1:17" ht="30" hidden="1" customHeight="1" x14ac:dyDescent="0.25">
      <c r="A500" s="30"/>
      <c r="B500" s="19"/>
      <c r="C500" s="30"/>
      <c r="D500" s="30"/>
      <c r="E500" s="16"/>
      <c r="F500" s="41">
        <f>'[1]DATI 2017'!$L$895</f>
        <v>4270</v>
      </c>
      <c r="G500" s="30" t="str">
        <f>'[1]DATI 2017'!$M$895</f>
        <v>Manutenzione acquisto e conservazione mezzi</v>
      </c>
      <c r="H500" s="31"/>
      <c r="I500" s="89">
        <f>'[1]DATI 2017'!$AB$895</f>
        <v>0.65364299999999997</v>
      </c>
      <c r="J500" s="20"/>
      <c r="K500" s="20"/>
      <c r="L500" s="69"/>
      <c r="M500" s="69"/>
      <c r="N500" s="20"/>
      <c r="O500" s="20"/>
      <c r="P500" s="20"/>
      <c r="Q500" s="40"/>
    </row>
    <row r="501" spans="1:17" ht="30" hidden="1" customHeight="1" x14ac:dyDescent="0.25">
      <c r="A501" s="30"/>
      <c r="B501" s="19"/>
      <c r="C501" s="30"/>
      <c r="D501" s="30"/>
      <c r="E501" s="16"/>
      <c r="F501" s="41">
        <f>'[1]DATI 2017'!$L$896</f>
        <v>4271</v>
      </c>
      <c r="G501" s="30" t="str">
        <f>'[1]DATI 2017'!$M$896</f>
        <v>Manutenzione acquisto e conservazione mezzi</v>
      </c>
      <c r="H501" s="31"/>
      <c r="I501" s="89">
        <f>'[1]DATI 2017'!$AB$896</f>
        <v>10.465782000000001</v>
      </c>
      <c r="J501" s="20"/>
      <c r="K501" s="20"/>
      <c r="L501" s="69"/>
      <c r="M501" s="69"/>
      <c r="N501" s="20"/>
      <c r="O501" s="20"/>
      <c r="P501" s="20"/>
      <c r="Q501" s="40"/>
    </row>
    <row r="502" spans="1:17" ht="30" hidden="1" customHeight="1" x14ac:dyDescent="0.25">
      <c r="A502" s="30"/>
      <c r="B502" s="19"/>
      <c r="C502" s="30"/>
      <c r="D502" s="30"/>
      <c r="E502" s="16"/>
      <c r="F502" s="41">
        <f>'[1]DATI 2017'!$L$897</f>
        <v>4272</v>
      </c>
      <c r="G502" s="30" t="str">
        <f>'[1]DATI 2017'!$M$897</f>
        <v>Manutenzione acquisto e conservazione mezzi</v>
      </c>
      <c r="H502" s="31"/>
      <c r="I502" s="89">
        <f>'[1]DATI 2017'!$AB$897</f>
        <v>2.2791239999999999</v>
      </c>
      <c r="J502" s="20"/>
      <c r="K502" s="20"/>
      <c r="L502" s="69"/>
      <c r="M502" s="69"/>
      <c r="N502" s="20"/>
      <c r="O502" s="20"/>
      <c r="P502" s="20"/>
      <c r="Q502" s="40"/>
    </row>
    <row r="503" spans="1:17" ht="30" hidden="1" customHeight="1" x14ac:dyDescent="0.25">
      <c r="A503" s="30"/>
      <c r="B503" s="19"/>
      <c r="C503" s="30"/>
      <c r="D503" s="30"/>
      <c r="E503" s="16"/>
      <c r="F503" s="41">
        <f>'[1]DATI 2017'!$H$922</f>
        <v>4476</v>
      </c>
      <c r="G503" s="30" t="str">
        <f>'[1]DATI 2017'!$M$922</f>
        <v>Manutenzione acquisto e conservazione mezzi</v>
      </c>
      <c r="H503" s="31"/>
      <c r="I503" s="89">
        <f>'[1]DATI 2017'!$AB$922</f>
        <v>0</v>
      </c>
      <c r="J503" s="20"/>
      <c r="K503" s="20"/>
      <c r="L503" s="69"/>
      <c r="M503" s="69"/>
      <c r="N503" s="20"/>
      <c r="O503" s="20"/>
      <c r="P503" s="20"/>
      <c r="Q503" s="40"/>
    </row>
    <row r="504" spans="1:17" ht="42" hidden="1" customHeight="1" x14ac:dyDescent="0.25">
      <c r="A504" s="30"/>
      <c r="B504" s="19"/>
      <c r="C504" s="30"/>
      <c r="D504" s="30"/>
      <c r="E504" s="49"/>
      <c r="F504" s="41">
        <f>'[1]DATI 2017'!$L$894</f>
        <v>4246</v>
      </c>
      <c r="G504" s="23" t="str">
        <f>'[1]DATI 2017'!$M$894</f>
        <v>Manutenzione acquisto e conservazione mezzi</v>
      </c>
      <c r="H504" s="24" t="str">
        <f>'[1]DATI 2017'!$V$892</f>
        <v>02.02</v>
      </c>
      <c r="I504" s="33">
        <f>'[1]DATI 2017'!$AB$894</f>
        <v>129.06054301</v>
      </c>
      <c r="J504" s="75"/>
      <c r="K504" s="27"/>
      <c r="L504" s="25"/>
      <c r="M504" s="25"/>
      <c r="N504" s="27"/>
      <c r="O504" s="27"/>
      <c r="P504" s="27"/>
      <c r="Q504" s="27"/>
    </row>
    <row r="505" spans="1:17" ht="9.9499999999999993" hidden="1" customHeight="1" x14ac:dyDescent="0.25">
      <c r="A505" s="30"/>
      <c r="B505" s="19"/>
      <c r="C505" s="30"/>
      <c r="D505" s="30"/>
      <c r="H505" s="31"/>
      <c r="I505" s="20"/>
      <c r="J505" s="20"/>
      <c r="K505" s="20"/>
      <c r="L505" s="69"/>
      <c r="M505" s="69"/>
      <c r="N505" s="40"/>
      <c r="O505" s="40"/>
      <c r="P505" s="40"/>
      <c r="Q505" s="40"/>
    </row>
    <row r="506" spans="1:17" ht="30" customHeight="1" x14ac:dyDescent="0.25">
      <c r="A506" s="30"/>
      <c r="B506" s="19"/>
      <c r="C506" s="30"/>
      <c r="D506" s="30"/>
      <c r="E506" s="147" t="s">
        <v>24</v>
      </c>
      <c r="F506" s="172"/>
      <c r="H506" s="31"/>
      <c r="I506" s="69">
        <f>SUM(I507:I520)</f>
        <v>40.392543599999996</v>
      </c>
      <c r="J506" s="69">
        <f>SUM(J507:J520)</f>
        <v>8.2799578199999999</v>
      </c>
      <c r="K506" s="20">
        <f>SUM(I506+J506)</f>
        <v>48.672501419999996</v>
      </c>
      <c r="L506" s="69">
        <f>SUM(L507:L520)</f>
        <v>0</v>
      </c>
      <c r="M506" s="69">
        <f>SUM(M507:M520)</f>
        <v>63.125688400000001</v>
      </c>
      <c r="N506" s="20">
        <f>SUM(L506+M506)</f>
        <v>63.125688400000001</v>
      </c>
      <c r="O506" s="69">
        <v>40.393000000000001</v>
      </c>
      <c r="P506" s="69">
        <v>71.406000000000006</v>
      </c>
      <c r="Q506" s="40">
        <f>SUM(K506+N506)</f>
        <v>111.79818982</v>
      </c>
    </row>
    <row r="507" spans="1:17" ht="42" hidden="1" customHeight="1" x14ac:dyDescent="0.25">
      <c r="A507" s="30"/>
      <c r="B507" s="19"/>
      <c r="C507" s="30"/>
      <c r="D507" s="30"/>
      <c r="E507" s="49"/>
      <c r="F507" s="41">
        <f>'[1]DATI 2017'!$H$763</f>
        <v>2358</v>
      </c>
      <c r="G507" s="23" t="str">
        <f>'[1]DATI 2017'!$M$763</f>
        <v>Spese per l'assistenza econ. e sanit. in favore di stranieri, per trasporto di ammalati stranieri fino alla frontiera e di Italiani che rimpatriano per cure</v>
      </c>
      <c r="H507" s="24"/>
      <c r="I507" s="33"/>
      <c r="J507" s="75">
        <f>'[1]DATI 2017'!$AB$763</f>
        <v>0</v>
      </c>
      <c r="K507" s="27"/>
      <c r="L507" s="33"/>
      <c r="M507" s="33"/>
      <c r="N507" s="27"/>
      <c r="O507" s="27"/>
      <c r="P507" s="27"/>
      <c r="Q507" s="27"/>
    </row>
    <row r="508" spans="1:17" ht="42" hidden="1" customHeight="1" x14ac:dyDescent="0.25">
      <c r="A508" s="30"/>
      <c r="B508" s="19"/>
      <c r="C508" s="30"/>
      <c r="D508" s="30"/>
      <c r="E508" s="49"/>
      <c r="F508" s="41">
        <f>'[1]DATI 2017'!$H$761</f>
        <v>0</v>
      </c>
      <c r="G508" s="23" t="str">
        <f>'[1]DATI 2017'!$M$761</f>
        <v>Spese di missione e rimborso spese di trasporto ai membri estranei al ministero</v>
      </c>
      <c r="H508" s="24"/>
      <c r="I508" s="33">
        <f>'[1]DATI 2017'!$AB$761</f>
        <v>0</v>
      </c>
      <c r="J508" s="75"/>
      <c r="K508" s="27"/>
      <c r="L508" s="33"/>
      <c r="M508" s="33"/>
      <c r="N508" s="27"/>
      <c r="O508" s="27"/>
      <c r="P508" s="27"/>
      <c r="Q508" s="27"/>
    </row>
    <row r="509" spans="1:17" ht="42" hidden="1" customHeight="1" x14ac:dyDescent="0.25">
      <c r="A509" s="30"/>
      <c r="B509" s="19"/>
      <c r="C509" s="30"/>
      <c r="D509" s="30"/>
      <c r="E509" s="49"/>
      <c r="F509" s="41">
        <f>'[1]DATI 2017'!$G$786</f>
        <v>1904</v>
      </c>
      <c r="G509" s="23" t="str">
        <f>'[1]DATI 2017'!$M$786</f>
        <v>Spese per il funzionamento di comitati e il rimborso delle spese di trasporto ai membri estranei al Ministero</v>
      </c>
      <c r="H509" s="24"/>
      <c r="I509" s="33">
        <f>'[1]DATI 2017'!$AB$786</f>
        <v>0.16218187000000001</v>
      </c>
      <c r="J509" s="75"/>
      <c r="K509" s="27"/>
      <c r="L509" s="33"/>
      <c r="M509" s="33"/>
      <c r="N509" s="27"/>
      <c r="O509" s="27"/>
      <c r="P509" s="27"/>
      <c r="Q509" s="27"/>
    </row>
    <row r="510" spans="1:17" ht="42" hidden="1" customHeight="1" x14ac:dyDescent="0.25">
      <c r="A510" s="30"/>
      <c r="B510" s="19"/>
      <c r="C510" s="30"/>
      <c r="D510" s="30"/>
      <c r="E510" s="49"/>
      <c r="F510" s="41">
        <f>'[1]DATI 2017'!$L$787</f>
        <v>1909</v>
      </c>
      <c r="G510" s="23" t="str">
        <f>'[1]DATI 2017'!$M$787</f>
        <v>Spese per il funzionamento di comitati e il rimborso delle spese di trasporto ai membri estranei al Ministero</v>
      </c>
      <c r="H510" s="24"/>
      <c r="I510" s="33">
        <f>'[1]DATI 2017'!$AB$787</f>
        <v>6.5324980000000005E-2</v>
      </c>
      <c r="J510" s="75"/>
      <c r="K510" s="27"/>
      <c r="L510" s="33"/>
      <c r="M510" s="33"/>
      <c r="N510" s="27"/>
      <c r="O510" s="27"/>
      <c r="P510" s="27"/>
      <c r="Q510" s="27"/>
    </row>
    <row r="511" spans="1:17" ht="42" hidden="1" customHeight="1" x14ac:dyDescent="0.25">
      <c r="A511" s="30"/>
      <c r="B511" s="19"/>
      <c r="C511" s="30"/>
      <c r="D511" s="30"/>
      <c r="E511" s="49"/>
      <c r="F511" s="41">
        <f>'[1]DATI 2017'!$H$762</f>
        <v>2613</v>
      </c>
      <c r="G511" s="23" t="str">
        <f>'[1]DATI 2017'!$M$762</f>
        <v>Spese per il funzionamento e rimborso spese di trasporo ai membri estranei al Ministero</v>
      </c>
      <c r="H511" s="24"/>
      <c r="I511" s="33">
        <f>'[1]DATI 2017'!$AB$762</f>
        <v>0.98227450000000005</v>
      </c>
      <c r="J511" s="75"/>
      <c r="K511" s="27"/>
      <c r="L511" s="33"/>
      <c r="M511" s="33"/>
      <c r="N511" s="27"/>
      <c r="O511" s="27"/>
      <c r="P511" s="27"/>
      <c r="Q511" s="27"/>
    </row>
    <row r="512" spans="1:17" ht="42" hidden="1" customHeight="1" x14ac:dyDescent="0.25">
      <c r="A512" s="30"/>
      <c r="B512" s="19"/>
      <c r="C512" s="30"/>
      <c r="D512" s="30"/>
      <c r="E512" s="49"/>
      <c r="F512" s="41">
        <f>'[1]DATI 2017'!$H$772</f>
        <v>2705</v>
      </c>
      <c r="G512" s="23" t="str">
        <f>'[1]DATI 2017'!$M$772</f>
        <v>spese per utenze casermaggio noleggio e trasporto mobili</v>
      </c>
      <c r="H512" s="24"/>
      <c r="I512" s="33">
        <f>'[1]DATI 2017'!$AB$772</f>
        <v>0.99435820999999991</v>
      </c>
      <c r="J512" s="75"/>
      <c r="K512" s="27"/>
      <c r="L512" s="33"/>
      <c r="M512" s="33"/>
      <c r="N512" s="27"/>
      <c r="O512" s="27"/>
      <c r="P512" s="27"/>
      <c r="Q512" s="27"/>
    </row>
    <row r="513" spans="1:17" ht="42" hidden="1" customHeight="1" x14ac:dyDescent="0.25">
      <c r="A513" s="30"/>
      <c r="B513" s="19"/>
      <c r="C513" s="30"/>
      <c r="D513" s="30"/>
      <c r="E513" s="49"/>
      <c r="F513" s="41">
        <f>'[1]DATI 2017'!$L$773</f>
        <v>2706</v>
      </c>
      <c r="G513" s="23" t="str">
        <f>'[1]DATI 2017'!$M$773</f>
        <v>spese per utenze casermaggio noleggio e trasporto mobili</v>
      </c>
      <c r="H513" s="24"/>
      <c r="I513" s="33">
        <f>'[1]DATI 2017'!$AB$773</f>
        <v>0.94318150000000001</v>
      </c>
      <c r="J513" s="75"/>
      <c r="K513" s="27"/>
      <c r="L513" s="33"/>
      <c r="M513" s="33"/>
      <c r="N513" s="27"/>
      <c r="O513" s="27"/>
      <c r="P513" s="27"/>
      <c r="Q513" s="27"/>
    </row>
    <row r="514" spans="1:17" ht="42" hidden="1" customHeight="1" x14ac:dyDescent="0.25">
      <c r="A514" s="30"/>
      <c r="B514" s="19"/>
      <c r="C514" s="30"/>
      <c r="D514" s="30"/>
      <c r="E514" s="49"/>
      <c r="F514" s="41">
        <f>'[1]DATI 2017'!$L$774</f>
        <v>2707</v>
      </c>
      <c r="G514" s="23" t="str">
        <f>'[1]DATI 2017'!$M$774</f>
        <v>spese per utenze casermaggio noleggio e trasporto mobili</v>
      </c>
      <c r="H514" s="24"/>
      <c r="I514" s="33">
        <f>'[1]DATI 2017'!$AB$774</f>
        <v>0.93352484000000002</v>
      </c>
      <c r="J514" s="75"/>
      <c r="K514" s="27"/>
      <c r="L514" s="33"/>
      <c r="M514" s="33"/>
      <c r="N514" s="27"/>
      <c r="O514" s="27"/>
      <c r="P514" s="27"/>
      <c r="Q514" s="27"/>
    </row>
    <row r="515" spans="1:17" ht="42" hidden="1" customHeight="1" x14ac:dyDescent="0.25">
      <c r="A515" s="30"/>
      <c r="B515" s="19"/>
      <c r="C515" s="30"/>
      <c r="D515" s="30"/>
      <c r="E515" s="49"/>
      <c r="F515" s="41">
        <f>'[1]DATI 2017'!$H$770</f>
        <v>2553</v>
      </c>
      <c r="G515" s="23" t="str">
        <f>'[1]DATI 2017'!$M$770</f>
        <v>Spese per utenze casermaggio noleggio e trasporto mobili</v>
      </c>
      <c r="H515" s="24"/>
      <c r="I515" s="33">
        <f>'[1]DATI 2017'!$AB$770</f>
        <v>16.713811140000001</v>
      </c>
      <c r="J515" s="75"/>
      <c r="K515" s="27"/>
      <c r="L515" s="33"/>
      <c r="M515" s="33"/>
      <c r="N515" s="27"/>
      <c r="O515" s="27"/>
      <c r="P515" s="27"/>
      <c r="Q515" s="27"/>
    </row>
    <row r="516" spans="1:17" ht="42" hidden="1" customHeight="1" x14ac:dyDescent="0.25">
      <c r="A516" s="30"/>
      <c r="B516" s="19"/>
      <c r="C516" s="30"/>
      <c r="D516" s="30"/>
      <c r="E516" s="49"/>
      <c r="F516" s="41">
        <f>'[1]DATI 2017'!$L$771</f>
        <v>2561</v>
      </c>
      <c r="G516" s="23" t="str">
        <f>'[1]DATI 2017'!$M$771</f>
        <v>Spese per utenze casermaggio noleggio e trasporto mobili</v>
      </c>
      <c r="H516" s="24"/>
      <c r="I516" s="33">
        <f>'[1]DATI 2017'!$AB$771</f>
        <v>19.597886559999999</v>
      </c>
      <c r="J516" s="75"/>
      <c r="K516" s="27"/>
      <c r="L516" s="33"/>
      <c r="M516" s="33"/>
      <c r="N516" s="27"/>
      <c r="O516" s="27"/>
      <c r="P516" s="27"/>
      <c r="Q516" s="27"/>
    </row>
    <row r="517" spans="1:17" ht="42" hidden="1" customHeight="1" x14ac:dyDescent="0.25">
      <c r="A517" s="30"/>
      <c r="B517" s="19"/>
      <c r="C517" s="30"/>
      <c r="D517" s="30"/>
      <c r="E517" s="49"/>
      <c r="F517" s="41">
        <f>'[1]DATI 2017'!$H$782</f>
        <v>7300</v>
      </c>
      <c r="G517" s="23" t="str">
        <f>'[1]DATI 2017'!$M$788</f>
        <v>Acquisto di impianti automezzi materiali ed attrezzature per i vigili del fuoco</v>
      </c>
      <c r="H517" s="24"/>
      <c r="I517" s="33"/>
      <c r="J517" s="75"/>
      <c r="K517" s="27"/>
      <c r="L517" s="33"/>
      <c r="M517" s="33">
        <f>'[1]DATI 2017'!$AB$782</f>
        <v>0.27421972999999999</v>
      </c>
      <c r="N517" s="27"/>
      <c r="O517" s="27"/>
      <c r="P517" s="27"/>
      <c r="Q517" s="27"/>
    </row>
    <row r="518" spans="1:17" ht="42" hidden="1" customHeight="1" x14ac:dyDescent="0.25">
      <c r="A518" s="30"/>
      <c r="B518" s="19"/>
      <c r="C518" s="30"/>
      <c r="D518" s="30"/>
      <c r="E518" s="49"/>
      <c r="F518" s="41">
        <f>'[1]DATI 2017'!$K$768</f>
        <v>2730</v>
      </c>
      <c r="G518" s="23" t="str">
        <f>'[1]DATI 2017'!$M$768</f>
        <v>Spese per assicurazioni deli automezzi, natanti ed aeromobili della polizia di stato</v>
      </c>
      <c r="H518" s="24"/>
      <c r="I518" s="33"/>
      <c r="J518" s="75">
        <f>'[1]DATI 2017'!$AB$768</f>
        <v>8.2799578199999999</v>
      </c>
      <c r="K518" s="27"/>
      <c r="L518" s="33"/>
      <c r="M518" s="33"/>
      <c r="N518" s="27"/>
      <c r="O518" s="27"/>
      <c r="P518" s="27"/>
      <c r="Q518" s="27"/>
    </row>
    <row r="519" spans="1:17" ht="42" hidden="1" customHeight="1" x14ac:dyDescent="0.25">
      <c r="A519" s="30"/>
      <c r="B519" s="19"/>
      <c r="C519" s="30"/>
      <c r="D519" s="30"/>
      <c r="E519" s="49"/>
      <c r="F519" s="41">
        <f>'[1]DATI 2017'!$G$788</f>
        <v>7325</v>
      </c>
      <c r="G519" s="23" t="str">
        <f>'[1]DATI 2017'!$M$788</f>
        <v>Acquisto di impianti automezzi materiali ed attrezzature per i vigili del fuoco</v>
      </c>
      <c r="H519" s="24"/>
      <c r="I519" s="33"/>
      <c r="J519" s="75"/>
      <c r="K519" s="27"/>
      <c r="L519" s="33"/>
      <c r="M519" s="33">
        <f>'[1]DATI 2017'!$AB$788</f>
        <v>62.851468670000003</v>
      </c>
      <c r="N519" s="27"/>
      <c r="O519" s="27"/>
      <c r="P519" s="27"/>
      <c r="Q519" s="27"/>
    </row>
    <row r="520" spans="1:17" ht="42" hidden="1" customHeight="1" x14ac:dyDescent="0.25">
      <c r="A520" s="30"/>
      <c r="B520" s="19"/>
      <c r="C520" s="30"/>
      <c r="D520" s="30"/>
      <c r="E520" s="49"/>
      <c r="F520" s="41">
        <f>'[1]DATI 2017'!$G$781</f>
        <v>0</v>
      </c>
      <c r="G520" s="23" t="str">
        <f>'[1]DATI 2017'!$M$781</f>
        <v>Acquisto impianti armamenti attrezzature ed automezzi</v>
      </c>
      <c r="H520" s="24"/>
      <c r="I520" s="33"/>
      <c r="J520" s="75"/>
      <c r="K520" s="27"/>
      <c r="L520" s="33"/>
      <c r="M520" s="33">
        <f>'[1]DATI 2017'!$AB$781</f>
        <v>0</v>
      </c>
      <c r="N520" s="27"/>
      <c r="O520" s="27"/>
      <c r="P520" s="27"/>
      <c r="Q520" s="27"/>
    </row>
    <row r="521" spans="1:17" s="13" customFormat="1" ht="20.100000000000001" customHeight="1" x14ac:dyDescent="0.25">
      <c r="A521" s="16"/>
      <c r="B521" s="1" t="s">
        <v>82</v>
      </c>
      <c r="C521" s="183" t="s">
        <v>83</v>
      </c>
      <c r="D521" s="183"/>
      <c r="E521" s="183"/>
      <c r="F521" s="183"/>
      <c r="G521" s="183"/>
      <c r="H521" s="31"/>
      <c r="I521" s="15">
        <f t="shared" ref="I521:Q521" si="21">SUM(I426+I460+I479+I506)</f>
        <v>513.30265351999992</v>
      </c>
      <c r="J521" s="15">
        <f t="shared" si="21"/>
        <v>46.198966630000001</v>
      </c>
      <c r="K521" s="15">
        <f t="shared" si="21"/>
        <v>559.50162015000001</v>
      </c>
      <c r="L521" s="105">
        <f t="shared" si="21"/>
        <v>0</v>
      </c>
      <c r="M521" s="15">
        <f t="shared" si="21"/>
        <v>157.70266505000001</v>
      </c>
      <c r="N521" s="15">
        <f t="shared" si="21"/>
        <v>157.70266505000001</v>
      </c>
      <c r="O521" s="15">
        <v>513.303</v>
      </c>
      <c r="P521" s="15">
        <v>203.90199999999999</v>
      </c>
      <c r="Q521" s="15">
        <f t="shared" si="21"/>
        <v>717.20428519999996</v>
      </c>
    </row>
    <row r="522" spans="1:17" x14ac:dyDescent="0.25">
      <c r="E522" s="56"/>
      <c r="F522" s="56"/>
      <c r="G522" s="56"/>
      <c r="H522" s="56"/>
    </row>
    <row r="523" spans="1:17" x14ac:dyDescent="0.25">
      <c r="C523" s="91"/>
      <c r="D523" s="91"/>
      <c r="E523" s="56"/>
      <c r="F523" s="56"/>
      <c r="G523" s="56"/>
      <c r="H523" s="56"/>
    </row>
    <row r="524" spans="1:17" ht="12" thickBot="1" x14ac:dyDescent="0.3">
      <c r="C524" s="92"/>
      <c r="D524" s="92"/>
      <c r="E524" s="56"/>
      <c r="F524" s="56"/>
      <c r="G524" s="56"/>
      <c r="H524" s="56"/>
    </row>
    <row r="525" spans="1:17" ht="16.5" thickBot="1" x14ac:dyDescent="0.3">
      <c r="A525" s="93" t="s">
        <v>85</v>
      </c>
      <c r="B525" s="94"/>
      <c r="C525" s="95"/>
      <c r="D525" s="95"/>
      <c r="G525" s="56"/>
      <c r="H525" s="56"/>
      <c r="Q525" s="39"/>
    </row>
    <row r="526" spans="1:17" ht="22.5" customHeight="1" x14ac:dyDescent="0.25">
      <c r="C526" s="159"/>
      <c r="D526" s="159"/>
      <c r="E526" s="159"/>
      <c r="F526" s="159"/>
      <c r="G526" s="159"/>
      <c r="H526" s="159"/>
      <c r="I526" s="159"/>
      <c r="J526" s="159"/>
      <c r="K526" s="159"/>
      <c r="L526" s="159"/>
      <c r="M526" s="159"/>
      <c r="N526" s="159"/>
      <c r="O526" s="159"/>
      <c r="P526" s="159"/>
      <c r="Q526" s="159"/>
    </row>
    <row r="527" spans="1:17" x14ac:dyDescent="0.25">
      <c r="H527" s="56"/>
      <c r="I527" s="97"/>
      <c r="J527" s="97"/>
      <c r="K527" s="39"/>
      <c r="L527" s="97"/>
      <c r="M527" s="97"/>
      <c r="N527" s="39"/>
      <c r="O527" s="39"/>
      <c r="P527" s="39"/>
      <c r="Q527" s="39"/>
    </row>
    <row r="528" spans="1:17" x14ac:dyDescent="0.25">
      <c r="C528" s="56" t="s">
        <v>86</v>
      </c>
      <c r="E528" s="56"/>
      <c r="F528" s="56"/>
      <c r="G528" s="56"/>
      <c r="H528" s="56"/>
    </row>
    <row r="529" spans="1:17" x14ac:dyDescent="0.25">
      <c r="E529" s="56"/>
      <c r="F529" s="56"/>
      <c r="G529" s="56"/>
      <c r="H529" s="56"/>
    </row>
    <row r="530" spans="1:17" x14ac:dyDescent="0.25">
      <c r="E530" s="56"/>
      <c r="F530" s="56"/>
      <c r="G530" s="56"/>
      <c r="H530" s="56"/>
    </row>
    <row r="531" spans="1:17" x14ac:dyDescent="0.25">
      <c r="A531" s="28"/>
      <c r="B531" s="28"/>
      <c r="C531" s="28"/>
      <c r="D531" s="28"/>
      <c r="E531" s="56"/>
      <c r="F531" s="56"/>
      <c r="G531" s="56"/>
      <c r="H531" s="56"/>
    </row>
    <row r="532" spans="1:17" x14ac:dyDescent="0.25">
      <c r="A532" s="28"/>
      <c r="B532" s="28"/>
      <c r="C532" s="28"/>
      <c r="D532" s="28"/>
      <c r="E532" s="56"/>
      <c r="F532" s="56"/>
      <c r="G532" s="56"/>
      <c r="H532" s="56"/>
      <c r="J532" s="97"/>
      <c r="K532" s="39"/>
      <c r="L532" s="97"/>
      <c r="M532" s="97"/>
      <c r="N532" s="39"/>
      <c r="O532" s="39"/>
      <c r="P532" s="39"/>
      <c r="Q532" s="39"/>
    </row>
    <row r="533" spans="1:17" x14ac:dyDescent="0.25">
      <c r="A533" s="28"/>
      <c r="B533" s="28"/>
      <c r="C533" s="28"/>
      <c r="D533" s="28"/>
      <c r="E533" s="56"/>
      <c r="F533" s="56"/>
      <c r="G533" s="56"/>
      <c r="H533" s="56"/>
    </row>
    <row r="534" spans="1:17" x14ac:dyDescent="0.25">
      <c r="A534" s="28"/>
      <c r="B534" s="28"/>
      <c r="C534" s="28"/>
      <c r="D534" s="28"/>
      <c r="E534" s="56"/>
      <c r="F534" s="56"/>
      <c r="G534" s="56"/>
      <c r="H534" s="56"/>
      <c r="I534" s="98"/>
    </row>
    <row r="535" spans="1:17" x14ac:dyDescent="0.25">
      <c r="A535" s="28"/>
      <c r="B535" s="28"/>
      <c r="C535" s="28"/>
      <c r="D535" s="28"/>
      <c r="E535" s="56"/>
      <c r="F535" s="56"/>
      <c r="G535" s="56"/>
      <c r="H535" s="56"/>
    </row>
    <row r="536" spans="1:17" x14ac:dyDescent="0.25">
      <c r="A536" s="28"/>
      <c r="B536" s="28"/>
      <c r="C536" s="28"/>
      <c r="D536" s="28"/>
      <c r="E536" s="56"/>
      <c r="F536" s="56"/>
      <c r="G536" s="56"/>
      <c r="H536" s="56"/>
    </row>
    <row r="537" spans="1:17" x14ac:dyDescent="0.25">
      <c r="A537" s="28"/>
      <c r="B537" s="28"/>
      <c r="C537" s="28"/>
      <c r="D537" s="28"/>
      <c r="E537" s="56"/>
      <c r="F537" s="56"/>
      <c r="G537" s="56"/>
      <c r="H537" s="56"/>
    </row>
    <row r="538" spans="1:17" x14ac:dyDescent="0.25">
      <c r="A538" s="28"/>
      <c r="B538" s="28"/>
      <c r="C538" s="28"/>
      <c r="D538" s="28"/>
      <c r="E538" s="56"/>
      <c r="F538" s="56"/>
      <c r="G538" s="56"/>
      <c r="H538" s="56"/>
    </row>
    <row r="539" spans="1:17" x14ac:dyDescent="0.25">
      <c r="A539" s="28"/>
      <c r="B539" s="28"/>
      <c r="C539" s="28"/>
      <c r="D539" s="28"/>
      <c r="E539" s="56"/>
      <c r="F539" s="56"/>
      <c r="G539" s="56"/>
      <c r="H539" s="56"/>
    </row>
    <row r="540" spans="1:17" x14ac:dyDescent="0.25">
      <c r="A540" s="28"/>
      <c r="B540" s="28"/>
      <c r="C540" s="28"/>
      <c r="D540" s="28"/>
      <c r="E540" s="56"/>
      <c r="F540" s="56"/>
      <c r="G540" s="56"/>
      <c r="H540" s="56"/>
    </row>
    <row r="541" spans="1:17" x14ac:dyDescent="0.25">
      <c r="A541" s="28"/>
      <c r="B541" s="28"/>
      <c r="C541" s="28"/>
      <c r="D541" s="28"/>
      <c r="E541" s="56"/>
      <c r="F541" s="56"/>
      <c r="G541" s="56"/>
      <c r="H541" s="56"/>
    </row>
    <row r="565" spans="1:17" x14ac:dyDescent="0.25">
      <c r="A565" s="28"/>
      <c r="B565" s="28"/>
      <c r="C565" s="28"/>
      <c r="D565" s="28"/>
      <c r="E565" s="28"/>
      <c r="F565" s="28"/>
      <c r="G565" s="28"/>
      <c r="H565" s="28"/>
      <c r="I565" s="11"/>
      <c r="J565" s="28"/>
      <c r="K565" s="28"/>
      <c r="L565" s="28"/>
      <c r="M565" s="28"/>
      <c r="N565" s="28"/>
      <c r="O565" s="28"/>
      <c r="P565" s="28"/>
      <c r="Q565" s="28"/>
    </row>
    <row r="566" spans="1:17" x14ac:dyDescent="0.25">
      <c r="A566" s="28"/>
      <c r="B566" s="28"/>
      <c r="C566" s="28"/>
      <c r="D566" s="28"/>
      <c r="E566" s="28"/>
      <c r="F566" s="28"/>
      <c r="G566" s="28"/>
      <c r="H566" s="28"/>
      <c r="I566" s="11"/>
      <c r="J566" s="28"/>
      <c r="K566" s="28"/>
      <c r="L566" s="28"/>
      <c r="M566" s="28"/>
      <c r="N566" s="28"/>
      <c r="O566" s="28"/>
      <c r="P566" s="28"/>
      <c r="Q566" s="28"/>
    </row>
    <row r="567" spans="1:17" x14ac:dyDescent="0.25">
      <c r="A567" s="28"/>
      <c r="B567" s="28"/>
      <c r="C567" s="28"/>
      <c r="D567" s="28"/>
      <c r="E567" s="28"/>
      <c r="F567" s="28"/>
      <c r="G567" s="28"/>
      <c r="H567" s="28"/>
      <c r="I567" s="11"/>
      <c r="J567" s="28"/>
      <c r="K567" s="28"/>
      <c r="L567" s="28"/>
      <c r="M567" s="28"/>
      <c r="N567" s="28"/>
      <c r="O567" s="28"/>
      <c r="P567" s="28"/>
      <c r="Q567" s="28"/>
    </row>
  </sheetData>
  <mergeCells count="81">
    <mergeCell ref="E506:F506"/>
    <mergeCell ref="C521:G521"/>
    <mergeCell ref="C526:Q526"/>
    <mergeCell ref="C422:G422"/>
    <mergeCell ref="E423:F423"/>
    <mergeCell ref="C425:G425"/>
    <mergeCell ref="E426:F426"/>
    <mergeCell ref="E460:F460"/>
    <mergeCell ref="E479:F479"/>
    <mergeCell ref="E404:F404"/>
    <mergeCell ref="C363:G363"/>
    <mergeCell ref="E364:F364"/>
    <mergeCell ref="E370:F370"/>
    <mergeCell ref="E375:F375"/>
    <mergeCell ref="C379:G379"/>
    <mergeCell ref="C380:G380"/>
    <mergeCell ref="E381:F381"/>
    <mergeCell ref="C397:G397"/>
    <mergeCell ref="E398:F398"/>
    <mergeCell ref="E400:F400"/>
    <mergeCell ref="C403:G403"/>
    <mergeCell ref="E360:F360"/>
    <mergeCell ref="E306:F306"/>
    <mergeCell ref="E320:F320"/>
    <mergeCell ref="E324:F324"/>
    <mergeCell ref="E330:F330"/>
    <mergeCell ref="C338:G338"/>
    <mergeCell ref="C339:G339"/>
    <mergeCell ref="E340:F340"/>
    <mergeCell ref="E346:F346"/>
    <mergeCell ref="C349:G349"/>
    <mergeCell ref="E350:F350"/>
    <mergeCell ref="E355:F355"/>
    <mergeCell ref="E271:F271"/>
    <mergeCell ref="E216:F216"/>
    <mergeCell ref="E220:F220"/>
    <mergeCell ref="E232:F232"/>
    <mergeCell ref="E239:F239"/>
    <mergeCell ref="E247:F247"/>
    <mergeCell ref="C251:G251"/>
    <mergeCell ref="C252:G252"/>
    <mergeCell ref="E253:F253"/>
    <mergeCell ref="E257:F257"/>
    <mergeCell ref="E260:F260"/>
    <mergeCell ref="C270:G270"/>
    <mergeCell ref="C76:G76"/>
    <mergeCell ref="C77:G77"/>
    <mergeCell ref="E78:F78"/>
    <mergeCell ref="E206:F206"/>
    <mergeCell ref="E114:F114"/>
    <mergeCell ref="D117:D161"/>
    <mergeCell ref="E117:F117"/>
    <mergeCell ref="E145:F145"/>
    <mergeCell ref="E161:F161"/>
    <mergeCell ref="E171:F171"/>
    <mergeCell ref="E179:F179"/>
    <mergeCell ref="E182:F182"/>
    <mergeCell ref="E190:F190"/>
    <mergeCell ref="E193:F193"/>
    <mergeCell ref="E108:F108"/>
    <mergeCell ref="I3:Q3"/>
    <mergeCell ref="I4:K4"/>
    <mergeCell ref="L4:N4"/>
    <mergeCell ref="C3:G5"/>
    <mergeCell ref="O4:Q4"/>
    <mergeCell ref="E103:F103"/>
    <mergeCell ref="C30:G30"/>
    <mergeCell ref="D31:D35"/>
    <mergeCell ref="E31:G31"/>
    <mergeCell ref="C6:G6"/>
    <mergeCell ref="C7:G7"/>
    <mergeCell ref="C8:G8"/>
    <mergeCell ref="D9:D19"/>
    <mergeCell ref="E9:G9"/>
    <mergeCell ref="E19:H19"/>
    <mergeCell ref="E41:H41"/>
    <mergeCell ref="D45:D60"/>
    <mergeCell ref="E45:G45"/>
    <mergeCell ref="E60:G60"/>
    <mergeCell ref="E66:F66"/>
    <mergeCell ref="E73:G73"/>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2"/>
  <sheetViews>
    <sheetView showGridLines="0" topLeftCell="E20" workbookViewId="0">
      <selection activeCell="M6" sqref="M6"/>
    </sheetView>
  </sheetViews>
  <sheetFormatPr defaultColWidth="8.85546875" defaultRowHeight="11.25" x14ac:dyDescent="0.25"/>
  <cols>
    <col min="1" max="1" width="22.7109375" style="56" hidden="1" customWidth="1"/>
    <col min="2" max="2" width="30.140625" style="56" hidden="1" customWidth="1"/>
    <col min="3" max="4" width="12.7109375" style="56" hidden="1" customWidth="1"/>
    <col min="5" max="5" width="8.5703125" style="30" customWidth="1"/>
    <col min="6" max="6" width="6.85546875" style="66" customWidth="1"/>
    <col min="7" max="7" width="36.7109375" style="30" customWidth="1"/>
    <col min="8" max="8" width="13.42578125" style="30" hidden="1" customWidth="1"/>
    <col min="9" max="17" width="9.7109375" style="56" customWidth="1"/>
    <col min="18" max="20" width="10.7109375" style="56" customWidth="1"/>
    <col min="21" max="256" width="8.85546875" style="28"/>
    <col min="257" max="260" width="0" style="28" hidden="1" customWidth="1"/>
    <col min="261" max="261" width="8.5703125" style="28" customWidth="1"/>
    <col min="262" max="262" width="6.85546875" style="28" customWidth="1"/>
    <col min="263" max="263" width="36.7109375" style="28" customWidth="1"/>
    <col min="264" max="264" width="0" style="28" hidden="1" customWidth="1"/>
    <col min="265" max="273" width="9.7109375" style="28" customWidth="1"/>
    <col min="274" max="276" width="10.7109375" style="28" customWidth="1"/>
    <col min="277" max="512" width="8.85546875" style="28"/>
    <col min="513" max="516" width="0" style="28" hidden="1" customWidth="1"/>
    <col min="517" max="517" width="8.5703125" style="28" customWidth="1"/>
    <col min="518" max="518" width="6.85546875" style="28" customWidth="1"/>
    <col min="519" max="519" width="36.7109375" style="28" customWidth="1"/>
    <col min="520" max="520" width="0" style="28" hidden="1" customWidth="1"/>
    <col min="521" max="529" width="9.7109375" style="28" customWidth="1"/>
    <col min="530" max="532" width="10.7109375" style="28" customWidth="1"/>
    <col min="533" max="768" width="8.85546875" style="28"/>
    <col min="769" max="772" width="0" style="28" hidden="1" customWidth="1"/>
    <col min="773" max="773" width="8.5703125" style="28" customWidth="1"/>
    <col min="774" max="774" width="6.85546875" style="28" customWidth="1"/>
    <col min="775" max="775" width="36.7109375" style="28" customWidth="1"/>
    <col min="776" max="776" width="0" style="28" hidden="1" customWidth="1"/>
    <col min="777" max="785" width="9.7109375" style="28" customWidth="1"/>
    <col min="786" max="788" width="10.7109375" style="28" customWidth="1"/>
    <col min="789" max="1024" width="8.85546875" style="28"/>
    <col min="1025" max="1028" width="0" style="28" hidden="1" customWidth="1"/>
    <col min="1029" max="1029" width="8.5703125" style="28" customWidth="1"/>
    <col min="1030" max="1030" width="6.85546875" style="28" customWidth="1"/>
    <col min="1031" max="1031" width="36.7109375" style="28" customWidth="1"/>
    <col min="1032" max="1032" width="0" style="28" hidden="1" customWidth="1"/>
    <col min="1033" max="1041" width="9.7109375" style="28" customWidth="1"/>
    <col min="1042" max="1044" width="10.7109375" style="28" customWidth="1"/>
    <col min="1045" max="1280" width="8.85546875" style="28"/>
    <col min="1281" max="1284" width="0" style="28" hidden="1" customWidth="1"/>
    <col min="1285" max="1285" width="8.5703125" style="28" customWidth="1"/>
    <col min="1286" max="1286" width="6.85546875" style="28" customWidth="1"/>
    <col min="1287" max="1287" width="36.7109375" style="28" customWidth="1"/>
    <col min="1288" max="1288" width="0" style="28" hidden="1" customWidth="1"/>
    <col min="1289" max="1297" width="9.7109375" style="28" customWidth="1"/>
    <col min="1298" max="1300" width="10.7109375" style="28" customWidth="1"/>
    <col min="1301" max="1536" width="8.85546875" style="28"/>
    <col min="1537" max="1540" width="0" style="28" hidden="1" customWidth="1"/>
    <col min="1541" max="1541" width="8.5703125" style="28" customWidth="1"/>
    <col min="1542" max="1542" width="6.85546875" style="28" customWidth="1"/>
    <col min="1543" max="1543" width="36.7109375" style="28" customWidth="1"/>
    <col min="1544" max="1544" width="0" style="28" hidden="1" customWidth="1"/>
    <col min="1545" max="1553" width="9.7109375" style="28" customWidth="1"/>
    <col min="1554" max="1556" width="10.7109375" style="28" customWidth="1"/>
    <col min="1557" max="1792" width="8.85546875" style="28"/>
    <col min="1793" max="1796" width="0" style="28" hidden="1" customWidth="1"/>
    <col min="1797" max="1797" width="8.5703125" style="28" customWidth="1"/>
    <col min="1798" max="1798" width="6.85546875" style="28" customWidth="1"/>
    <col min="1799" max="1799" width="36.7109375" style="28" customWidth="1"/>
    <col min="1800" max="1800" width="0" style="28" hidden="1" customWidth="1"/>
    <col min="1801" max="1809" width="9.7109375" style="28" customWidth="1"/>
    <col min="1810" max="1812" width="10.7109375" style="28" customWidth="1"/>
    <col min="1813" max="2048" width="8.85546875" style="28"/>
    <col min="2049" max="2052" width="0" style="28" hidden="1" customWidth="1"/>
    <col min="2053" max="2053" width="8.5703125" style="28" customWidth="1"/>
    <col min="2054" max="2054" width="6.85546875" style="28" customWidth="1"/>
    <col min="2055" max="2055" width="36.7109375" style="28" customWidth="1"/>
    <col min="2056" max="2056" width="0" style="28" hidden="1" customWidth="1"/>
    <col min="2057" max="2065" width="9.7109375" style="28" customWidth="1"/>
    <col min="2066" max="2068" width="10.7109375" style="28" customWidth="1"/>
    <col min="2069" max="2304" width="8.85546875" style="28"/>
    <col min="2305" max="2308" width="0" style="28" hidden="1" customWidth="1"/>
    <col min="2309" max="2309" width="8.5703125" style="28" customWidth="1"/>
    <col min="2310" max="2310" width="6.85546875" style="28" customWidth="1"/>
    <col min="2311" max="2311" width="36.7109375" style="28" customWidth="1"/>
    <col min="2312" max="2312" width="0" style="28" hidden="1" customWidth="1"/>
    <col min="2313" max="2321" width="9.7109375" style="28" customWidth="1"/>
    <col min="2322" max="2324" width="10.7109375" style="28" customWidth="1"/>
    <col min="2325" max="2560" width="8.85546875" style="28"/>
    <col min="2561" max="2564" width="0" style="28" hidden="1" customWidth="1"/>
    <col min="2565" max="2565" width="8.5703125" style="28" customWidth="1"/>
    <col min="2566" max="2566" width="6.85546875" style="28" customWidth="1"/>
    <col min="2567" max="2567" width="36.7109375" style="28" customWidth="1"/>
    <col min="2568" max="2568" width="0" style="28" hidden="1" customWidth="1"/>
    <col min="2569" max="2577" width="9.7109375" style="28" customWidth="1"/>
    <col min="2578" max="2580" width="10.7109375" style="28" customWidth="1"/>
    <col min="2581" max="2816" width="8.85546875" style="28"/>
    <col min="2817" max="2820" width="0" style="28" hidden="1" customWidth="1"/>
    <col min="2821" max="2821" width="8.5703125" style="28" customWidth="1"/>
    <col min="2822" max="2822" width="6.85546875" style="28" customWidth="1"/>
    <col min="2823" max="2823" width="36.7109375" style="28" customWidth="1"/>
    <col min="2824" max="2824" width="0" style="28" hidden="1" customWidth="1"/>
    <col min="2825" max="2833" width="9.7109375" style="28" customWidth="1"/>
    <col min="2834" max="2836" width="10.7109375" style="28" customWidth="1"/>
    <col min="2837" max="3072" width="8.85546875" style="28"/>
    <col min="3073" max="3076" width="0" style="28" hidden="1" customWidth="1"/>
    <col min="3077" max="3077" width="8.5703125" style="28" customWidth="1"/>
    <col min="3078" max="3078" width="6.85546875" style="28" customWidth="1"/>
    <col min="3079" max="3079" width="36.7109375" style="28" customWidth="1"/>
    <col min="3080" max="3080" width="0" style="28" hidden="1" customWidth="1"/>
    <col min="3081" max="3089" width="9.7109375" style="28" customWidth="1"/>
    <col min="3090" max="3092" width="10.7109375" style="28" customWidth="1"/>
    <col min="3093" max="3328" width="8.85546875" style="28"/>
    <col min="3329" max="3332" width="0" style="28" hidden="1" customWidth="1"/>
    <col min="3333" max="3333" width="8.5703125" style="28" customWidth="1"/>
    <col min="3334" max="3334" width="6.85546875" style="28" customWidth="1"/>
    <col min="3335" max="3335" width="36.7109375" style="28" customWidth="1"/>
    <col min="3336" max="3336" width="0" style="28" hidden="1" customWidth="1"/>
    <col min="3337" max="3345" width="9.7109375" style="28" customWidth="1"/>
    <col min="3346" max="3348" width="10.7109375" style="28" customWidth="1"/>
    <col min="3349" max="3584" width="8.85546875" style="28"/>
    <col min="3585" max="3588" width="0" style="28" hidden="1" customWidth="1"/>
    <col min="3589" max="3589" width="8.5703125" style="28" customWidth="1"/>
    <col min="3590" max="3590" width="6.85546875" style="28" customWidth="1"/>
    <col min="3591" max="3591" width="36.7109375" style="28" customWidth="1"/>
    <col min="3592" max="3592" width="0" style="28" hidden="1" customWidth="1"/>
    <col min="3593" max="3601" width="9.7109375" style="28" customWidth="1"/>
    <col min="3602" max="3604" width="10.7109375" style="28" customWidth="1"/>
    <col min="3605" max="3840" width="8.85546875" style="28"/>
    <col min="3841" max="3844" width="0" style="28" hidden="1" customWidth="1"/>
    <col min="3845" max="3845" width="8.5703125" style="28" customWidth="1"/>
    <col min="3846" max="3846" width="6.85546875" style="28" customWidth="1"/>
    <col min="3847" max="3847" width="36.7109375" style="28" customWidth="1"/>
    <col min="3848" max="3848" width="0" style="28" hidden="1" customWidth="1"/>
    <col min="3849" max="3857" width="9.7109375" style="28" customWidth="1"/>
    <col min="3858" max="3860" width="10.7109375" style="28" customWidth="1"/>
    <col min="3861" max="4096" width="8.85546875" style="28"/>
    <col min="4097" max="4100" width="0" style="28" hidden="1" customWidth="1"/>
    <col min="4101" max="4101" width="8.5703125" style="28" customWidth="1"/>
    <col min="4102" max="4102" width="6.85546875" style="28" customWidth="1"/>
    <col min="4103" max="4103" width="36.7109375" style="28" customWidth="1"/>
    <col min="4104" max="4104" width="0" style="28" hidden="1" customWidth="1"/>
    <col min="4105" max="4113" width="9.7109375" style="28" customWidth="1"/>
    <col min="4114" max="4116" width="10.7109375" style="28" customWidth="1"/>
    <col min="4117" max="4352" width="8.85546875" style="28"/>
    <col min="4353" max="4356" width="0" style="28" hidden="1" customWidth="1"/>
    <col min="4357" max="4357" width="8.5703125" style="28" customWidth="1"/>
    <col min="4358" max="4358" width="6.85546875" style="28" customWidth="1"/>
    <col min="4359" max="4359" width="36.7109375" style="28" customWidth="1"/>
    <col min="4360" max="4360" width="0" style="28" hidden="1" customWidth="1"/>
    <col min="4361" max="4369" width="9.7109375" style="28" customWidth="1"/>
    <col min="4370" max="4372" width="10.7109375" style="28" customWidth="1"/>
    <col min="4373" max="4608" width="8.85546875" style="28"/>
    <col min="4609" max="4612" width="0" style="28" hidden="1" customWidth="1"/>
    <col min="4613" max="4613" width="8.5703125" style="28" customWidth="1"/>
    <col min="4614" max="4614" width="6.85546875" style="28" customWidth="1"/>
    <col min="4615" max="4615" width="36.7109375" style="28" customWidth="1"/>
    <col min="4616" max="4616" width="0" style="28" hidden="1" customWidth="1"/>
    <col min="4617" max="4625" width="9.7109375" style="28" customWidth="1"/>
    <col min="4626" max="4628" width="10.7109375" style="28" customWidth="1"/>
    <col min="4629" max="4864" width="8.85546875" style="28"/>
    <col min="4865" max="4868" width="0" style="28" hidden="1" customWidth="1"/>
    <col min="4869" max="4869" width="8.5703125" style="28" customWidth="1"/>
    <col min="4870" max="4870" width="6.85546875" style="28" customWidth="1"/>
    <col min="4871" max="4871" width="36.7109375" style="28" customWidth="1"/>
    <col min="4872" max="4872" width="0" style="28" hidden="1" customWidth="1"/>
    <col min="4873" max="4881" width="9.7109375" style="28" customWidth="1"/>
    <col min="4882" max="4884" width="10.7109375" style="28" customWidth="1"/>
    <col min="4885" max="5120" width="8.85546875" style="28"/>
    <col min="5121" max="5124" width="0" style="28" hidden="1" customWidth="1"/>
    <col min="5125" max="5125" width="8.5703125" style="28" customWidth="1"/>
    <col min="5126" max="5126" width="6.85546875" style="28" customWidth="1"/>
    <col min="5127" max="5127" width="36.7109375" style="28" customWidth="1"/>
    <col min="5128" max="5128" width="0" style="28" hidden="1" customWidth="1"/>
    <col min="5129" max="5137" width="9.7109375" style="28" customWidth="1"/>
    <col min="5138" max="5140" width="10.7109375" style="28" customWidth="1"/>
    <col min="5141" max="5376" width="8.85546875" style="28"/>
    <col min="5377" max="5380" width="0" style="28" hidden="1" customWidth="1"/>
    <col min="5381" max="5381" width="8.5703125" style="28" customWidth="1"/>
    <col min="5382" max="5382" width="6.85546875" style="28" customWidth="1"/>
    <col min="5383" max="5383" width="36.7109375" style="28" customWidth="1"/>
    <col min="5384" max="5384" width="0" style="28" hidden="1" customWidth="1"/>
    <col min="5385" max="5393" width="9.7109375" style="28" customWidth="1"/>
    <col min="5394" max="5396" width="10.7109375" style="28" customWidth="1"/>
    <col min="5397" max="5632" width="8.85546875" style="28"/>
    <col min="5633" max="5636" width="0" style="28" hidden="1" customWidth="1"/>
    <col min="5637" max="5637" width="8.5703125" style="28" customWidth="1"/>
    <col min="5638" max="5638" width="6.85546875" style="28" customWidth="1"/>
    <col min="5639" max="5639" width="36.7109375" style="28" customWidth="1"/>
    <col min="5640" max="5640" width="0" style="28" hidden="1" customWidth="1"/>
    <col min="5641" max="5649" width="9.7109375" style="28" customWidth="1"/>
    <col min="5650" max="5652" width="10.7109375" style="28" customWidth="1"/>
    <col min="5653" max="5888" width="8.85546875" style="28"/>
    <col min="5889" max="5892" width="0" style="28" hidden="1" customWidth="1"/>
    <col min="5893" max="5893" width="8.5703125" style="28" customWidth="1"/>
    <col min="5894" max="5894" width="6.85546875" style="28" customWidth="1"/>
    <col min="5895" max="5895" width="36.7109375" style="28" customWidth="1"/>
    <col min="5896" max="5896" width="0" style="28" hidden="1" customWidth="1"/>
    <col min="5897" max="5905" width="9.7109375" style="28" customWidth="1"/>
    <col min="5906" max="5908" width="10.7109375" style="28" customWidth="1"/>
    <col min="5909" max="6144" width="8.85546875" style="28"/>
    <col min="6145" max="6148" width="0" style="28" hidden="1" customWidth="1"/>
    <col min="6149" max="6149" width="8.5703125" style="28" customWidth="1"/>
    <col min="6150" max="6150" width="6.85546875" style="28" customWidth="1"/>
    <col min="6151" max="6151" width="36.7109375" style="28" customWidth="1"/>
    <col min="6152" max="6152" width="0" style="28" hidden="1" customWidth="1"/>
    <col min="6153" max="6161" width="9.7109375" style="28" customWidth="1"/>
    <col min="6162" max="6164" width="10.7109375" style="28" customWidth="1"/>
    <col min="6165" max="6400" width="8.85546875" style="28"/>
    <col min="6401" max="6404" width="0" style="28" hidden="1" customWidth="1"/>
    <col min="6405" max="6405" width="8.5703125" style="28" customWidth="1"/>
    <col min="6406" max="6406" width="6.85546875" style="28" customWidth="1"/>
    <col min="6407" max="6407" width="36.7109375" style="28" customWidth="1"/>
    <col min="6408" max="6408" width="0" style="28" hidden="1" customWidth="1"/>
    <col min="6409" max="6417" width="9.7109375" style="28" customWidth="1"/>
    <col min="6418" max="6420" width="10.7109375" style="28" customWidth="1"/>
    <col min="6421" max="6656" width="8.85546875" style="28"/>
    <col min="6657" max="6660" width="0" style="28" hidden="1" customWidth="1"/>
    <col min="6661" max="6661" width="8.5703125" style="28" customWidth="1"/>
    <col min="6662" max="6662" width="6.85546875" style="28" customWidth="1"/>
    <col min="6663" max="6663" width="36.7109375" style="28" customWidth="1"/>
    <col min="6664" max="6664" width="0" style="28" hidden="1" customWidth="1"/>
    <col min="6665" max="6673" width="9.7109375" style="28" customWidth="1"/>
    <col min="6674" max="6676" width="10.7109375" style="28" customWidth="1"/>
    <col min="6677" max="6912" width="8.85546875" style="28"/>
    <col min="6913" max="6916" width="0" style="28" hidden="1" customWidth="1"/>
    <col min="6917" max="6917" width="8.5703125" style="28" customWidth="1"/>
    <col min="6918" max="6918" width="6.85546875" style="28" customWidth="1"/>
    <col min="6919" max="6919" width="36.7109375" style="28" customWidth="1"/>
    <col min="6920" max="6920" width="0" style="28" hidden="1" customWidth="1"/>
    <col min="6921" max="6929" width="9.7109375" style="28" customWidth="1"/>
    <col min="6930" max="6932" width="10.7109375" style="28" customWidth="1"/>
    <col min="6933" max="7168" width="8.85546875" style="28"/>
    <col min="7169" max="7172" width="0" style="28" hidden="1" customWidth="1"/>
    <col min="7173" max="7173" width="8.5703125" style="28" customWidth="1"/>
    <col min="7174" max="7174" width="6.85546875" style="28" customWidth="1"/>
    <col min="7175" max="7175" width="36.7109375" style="28" customWidth="1"/>
    <col min="7176" max="7176" width="0" style="28" hidden="1" customWidth="1"/>
    <col min="7177" max="7185" width="9.7109375" style="28" customWidth="1"/>
    <col min="7186" max="7188" width="10.7109375" style="28" customWidth="1"/>
    <col min="7189" max="7424" width="8.85546875" style="28"/>
    <col min="7425" max="7428" width="0" style="28" hidden="1" customWidth="1"/>
    <col min="7429" max="7429" width="8.5703125" style="28" customWidth="1"/>
    <col min="7430" max="7430" width="6.85546875" style="28" customWidth="1"/>
    <col min="7431" max="7431" width="36.7109375" style="28" customWidth="1"/>
    <col min="7432" max="7432" width="0" style="28" hidden="1" customWidth="1"/>
    <col min="7433" max="7441" width="9.7109375" style="28" customWidth="1"/>
    <col min="7442" max="7444" width="10.7109375" style="28" customWidth="1"/>
    <col min="7445" max="7680" width="8.85546875" style="28"/>
    <col min="7681" max="7684" width="0" style="28" hidden="1" customWidth="1"/>
    <col min="7685" max="7685" width="8.5703125" style="28" customWidth="1"/>
    <col min="7686" max="7686" width="6.85546875" style="28" customWidth="1"/>
    <col min="7687" max="7687" width="36.7109375" style="28" customWidth="1"/>
    <col min="7688" max="7688" width="0" style="28" hidden="1" customWidth="1"/>
    <col min="7689" max="7697" width="9.7109375" style="28" customWidth="1"/>
    <col min="7698" max="7700" width="10.7109375" style="28" customWidth="1"/>
    <col min="7701" max="7936" width="8.85546875" style="28"/>
    <col min="7937" max="7940" width="0" style="28" hidden="1" customWidth="1"/>
    <col min="7941" max="7941" width="8.5703125" style="28" customWidth="1"/>
    <col min="7942" max="7942" width="6.85546875" style="28" customWidth="1"/>
    <col min="7943" max="7943" width="36.7109375" style="28" customWidth="1"/>
    <col min="7944" max="7944" width="0" style="28" hidden="1" customWidth="1"/>
    <col min="7945" max="7953" width="9.7109375" style="28" customWidth="1"/>
    <col min="7954" max="7956" width="10.7109375" style="28" customWidth="1"/>
    <col min="7957" max="8192" width="8.85546875" style="28"/>
    <col min="8193" max="8196" width="0" style="28" hidden="1" customWidth="1"/>
    <col min="8197" max="8197" width="8.5703125" style="28" customWidth="1"/>
    <col min="8198" max="8198" width="6.85546875" style="28" customWidth="1"/>
    <col min="8199" max="8199" width="36.7109375" style="28" customWidth="1"/>
    <col min="8200" max="8200" width="0" style="28" hidden="1" customWidth="1"/>
    <col min="8201" max="8209" width="9.7109375" style="28" customWidth="1"/>
    <col min="8210" max="8212" width="10.7109375" style="28" customWidth="1"/>
    <col min="8213" max="8448" width="8.85546875" style="28"/>
    <col min="8449" max="8452" width="0" style="28" hidden="1" customWidth="1"/>
    <col min="8453" max="8453" width="8.5703125" style="28" customWidth="1"/>
    <col min="8454" max="8454" width="6.85546875" style="28" customWidth="1"/>
    <col min="8455" max="8455" width="36.7109375" style="28" customWidth="1"/>
    <col min="8456" max="8456" width="0" style="28" hidden="1" customWidth="1"/>
    <col min="8457" max="8465" width="9.7109375" style="28" customWidth="1"/>
    <col min="8466" max="8468" width="10.7109375" style="28" customWidth="1"/>
    <col min="8469" max="8704" width="8.85546875" style="28"/>
    <col min="8705" max="8708" width="0" style="28" hidden="1" customWidth="1"/>
    <col min="8709" max="8709" width="8.5703125" style="28" customWidth="1"/>
    <col min="8710" max="8710" width="6.85546875" style="28" customWidth="1"/>
    <col min="8711" max="8711" width="36.7109375" style="28" customWidth="1"/>
    <col min="8712" max="8712" width="0" style="28" hidden="1" customWidth="1"/>
    <col min="8713" max="8721" width="9.7109375" style="28" customWidth="1"/>
    <col min="8722" max="8724" width="10.7109375" style="28" customWidth="1"/>
    <col min="8725" max="8960" width="8.85546875" style="28"/>
    <col min="8961" max="8964" width="0" style="28" hidden="1" customWidth="1"/>
    <col min="8965" max="8965" width="8.5703125" style="28" customWidth="1"/>
    <col min="8966" max="8966" width="6.85546875" style="28" customWidth="1"/>
    <col min="8967" max="8967" width="36.7109375" style="28" customWidth="1"/>
    <col min="8968" max="8968" width="0" style="28" hidden="1" customWidth="1"/>
    <col min="8969" max="8977" width="9.7109375" style="28" customWidth="1"/>
    <col min="8978" max="8980" width="10.7109375" style="28" customWidth="1"/>
    <col min="8981" max="9216" width="8.85546875" style="28"/>
    <col min="9217" max="9220" width="0" style="28" hidden="1" customWidth="1"/>
    <col min="9221" max="9221" width="8.5703125" style="28" customWidth="1"/>
    <col min="9222" max="9222" width="6.85546875" style="28" customWidth="1"/>
    <col min="9223" max="9223" width="36.7109375" style="28" customWidth="1"/>
    <col min="9224" max="9224" width="0" style="28" hidden="1" customWidth="1"/>
    <col min="9225" max="9233" width="9.7109375" style="28" customWidth="1"/>
    <col min="9234" max="9236" width="10.7109375" style="28" customWidth="1"/>
    <col min="9237" max="9472" width="8.85546875" style="28"/>
    <col min="9473" max="9476" width="0" style="28" hidden="1" customWidth="1"/>
    <col min="9477" max="9477" width="8.5703125" style="28" customWidth="1"/>
    <col min="9478" max="9478" width="6.85546875" style="28" customWidth="1"/>
    <col min="9479" max="9479" width="36.7109375" style="28" customWidth="1"/>
    <col min="9480" max="9480" width="0" style="28" hidden="1" customWidth="1"/>
    <col min="9481" max="9489" width="9.7109375" style="28" customWidth="1"/>
    <col min="9490" max="9492" width="10.7109375" style="28" customWidth="1"/>
    <col min="9493" max="9728" width="8.85546875" style="28"/>
    <col min="9729" max="9732" width="0" style="28" hidden="1" customWidth="1"/>
    <col min="9733" max="9733" width="8.5703125" style="28" customWidth="1"/>
    <col min="9734" max="9734" width="6.85546875" style="28" customWidth="1"/>
    <col min="9735" max="9735" width="36.7109375" style="28" customWidth="1"/>
    <col min="9736" max="9736" width="0" style="28" hidden="1" customWidth="1"/>
    <col min="9737" max="9745" width="9.7109375" style="28" customWidth="1"/>
    <col min="9746" max="9748" width="10.7109375" style="28" customWidth="1"/>
    <col min="9749" max="9984" width="8.85546875" style="28"/>
    <col min="9985" max="9988" width="0" style="28" hidden="1" customWidth="1"/>
    <col min="9989" max="9989" width="8.5703125" style="28" customWidth="1"/>
    <col min="9990" max="9990" width="6.85546875" style="28" customWidth="1"/>
    <col min="9991" max="9991" width="36.7109375" style="28" customWidth="1"/>
    <col min="9992" max="9992" width="0" style="28" hidden="1" customWidth="1"/>
    <col min="9993" max="10001" width="9.7109375" style="28" customWidth="1"/>
    <col min="10002" max="10004" width="10.7109375" style="28" customWidth="1"/>
    <col min="10005" max="10240" width="8.85546875" style="28"/>
    <col min="10241" max="10244" width="0" style="28" hidden="1" customWidth="1"/>
    <col min="10245" max="10245" width="8.5703125" style="28" customWidth="1"/>
    <col min="10246" max="10246" width="6.85546875" style="28" customWidth="1"/>
    <col min="10247" max="10247" width="36.7109375" style="28" customWidth="1"/>
    <col min="10248" max="10248" width="0" style="28" hidden="1" customWidth="1"/>
    <col min="10249" max="10257" width="9.7109375" style="28" customWidth="1"/>
    <col min="10258" max="10260" width="10.7109375" style="28" customWidth="1"/>
    <col min="10261" max="10496" width="8.85546875" style="28"/>
    <col min="10497" max="10500" width="0" style="28" hidden="1" customWidth="1"/>
    <col min="10501" max="10501" width="8.5703125" style="28" customWidth="1"/>
    <col min="10502" max="10502" width="6.85546875" style="28" customWidth="1"/>
    <col min="10503" max="10503" width="36.7109375" style="28" customWidth="1"/>
    <col min="10504" max="10504" width="0" style="28" hidden="1" customWidth="1"/>
    <col min="10505" max="10513" width="9.7109375" style="28" customWidth="1"/>
    <col min="10514" max="10516" width="10.7109375" style="28" customWidth="1"/>
    <col min="10517" max="10752" width="8.85546875" style="28"/>
    <col min="10753" max="10756" width="0" style="28" hidden="1" customWidth="1"/>
    <col min="10757" max="10757" width="8.5703125" style="28" customWidth="1"/>
    <col min="10758" max="10758" width="6.85546875" style="28" customWidth="1"/>
    <col min="10759" max="10759" width="36.7109375" style="28" customWidth="1"/>
    <col min="10760" max="10760" width="0" style="28" hidden="1" customWidth="1"/>
    <col min="10761" max="10769" width="9.7109375" style="28" customWidth="1"/>
    <col min="10770" max="10772" width="10.7109375" style="28" customWidth="1"/>
    <col min="10773" max="11008" width="8.85546875" style="28"/>
    <col min="11009" max="11012" width="0" style="28" hidden="1" customWidth="1"/>
    <col min="11013" max="11013" width="8.5703125" style="28" customWidth="1"/>
    <col min="11014" max="11014" width="6.85546875" style="28" customWidth="1"/>
    <col min="11015" max="11015" width="36.7109375" style="28" customWidth="1"/>
    <col min="11016" max="11016" width="0" style="28" hidden="1" customWidth="1"/>
    <col min="11017" max="11025" width="9.7109375" style="28" customWidth="1"/>
    <col min="11026" max="11028" width="10.7109375" style="28" customWidth="1"/>
    <col min="11029" max="11264" width="8.85546875" style="28"/>
    <col min="11265" max="11268" width="0" style="28" hidden="1" customWidth="1"/>
    <col min="11269" max="11269" width="8.5703125" style="28" customWidth="1"/>
    <col min="11270" max="11270" width="6.85546875" style="28" customWidth="1"/>
    <col min="11271" max="11271" width="36.7109375" style="28" customWidth="1"/>
    <col min="11272" max="11272" width="0" style="28" hidden="1" customWidth="1"/>
    <col min="11273" max="11281" width="9.7109375" style="28" customWidth="1"/>
    <col min="11282" max="11284" width="10.7109375" style="28" customWidth="1"/>
    <col min="11285" max="11520" width="8.85546875" style="28"/>
    <col min="11521" max="11524" width="0" style="28" hidden="1" customWidth="1"/>
    <col min="11525" max="11525" width="8.5703125" style="28" customWidth="1"/>
    <col min="11526" max="11526" width="6.85546875" style="28" customWidth="1"/>
    <col min="11527" max="11527" width="36.7109375" style="28" customWidth="1"/>
    <col min="11528" max="11528" width="0" style="28" hidden="1" customWidth="1"/>
    <col min="11529" max="11537" width="9.7109375" style="28" customWidth="1"/>
    <col min="11538" max="11540" width="10.7109375" style="28" customWidth="1"/>
    <col min="11541" max="11776" width="8.85546875" style="28"/>
    <col min="11777" max="11780" width="0" style="28" hidden="1" customWidth="1"/>
    <col min="11781" max="11781" width="8.5703125" style="28" customWidth="1"/>
    <col min="11782" max="11782" width="6.85546875" style="28" customWidth="1"/>
    <col min="11783" max="11783" width="36.7109375" style="28" customWidth="1"/>
    <col min="11784" max="11784" width="0" style="28" hidden="1" customWidth="1"/>
    <col min="11785" max="11793" width="9.7109375" style="28" customWidth="1"/>
    <col min="11794" max="11796" width="10.7109375" style="28" customWidth="1"/>
    <col min="11797" max="12032" width="8.85546875" style="28"/>
    <col min="12033" max="12036" width="0" style="28" hidden="1" customWidth="1"/>
    <col min="12037" max="12037" width="8.5703125" style="28" customWidth="1"/>
    <col min="12038" max="12038" width="6.85546875" style="28" customWidth="1"/>
    <col min="12039" max="12039" width="36.7109375" style="28" customWidth="1"/>
    <col min="12040" max="12040" width="0" style="28" hidden="1" customWidth="1"/>
    <col min="12041" max="12049" width="9.7109375" style="28" customWidth="1"/>
    <col min="12050" max="12052" width="10.7109375" style="28" customWidth="1"/>
    <col min="12053" max="12288" width="8.85546875" style="28"/>
    <col min="12289" max="12292" width="0" style="28" hidden="1" customWidth="1"/>
    <col min="12293" max="12293" width="8.5703125" style="28" customWidth="1"/>
    <col min="12294" max="12294" width="6.85546875" style="28" customWidth="1"/>
    <col min="12295" max="12295" width="36.7109375" style="28" customWidth="1"/>
    <col min="12296" max="12296" width="0" style="28" hidden="1" customWidth="1"/>
    <col min="12297" max="12305" width="9.7109375" style="28" customWidth="1"/>
    <col min="12306" max="12308" width="10.7109375" style="28" customWidth="1"/>
    <col min="12309" max="12544" width="8.85546875" style="28"/>
    <col min="12545" max="12548" width="0" style="28" hidden="1" customWidth="1"/>
    <col min="12549" max="12549" width="8.5703125" style="28" customWidth="1"/>
    <col min="12550" max="12550" width="6.85546875" style="28" customWidth="1"/>
    <col min="12551" max="12551" width="36.7109375" style="28" customWidth="1"/>
    <col min="12552" max="12552" width="0" style="28" hidden="1" customWidth="1"/>
    <col min="12553" max="12561" width="9.7109375" style="28" customWidth="1"/>
    <col min="12562" max="12564" width="10.7109375" style="28" customWidth="1"/>
    <col min="12565" max="12800" width="8.85546875" style="28"/>
    <col min="12801" max="12804" width="0" style="28" hidden="1" customWidth="1"/>
    <col min="12805" max="12805" width="8.5703125" style="28" customWidth="1"/>
    <col min="12806" max="12806" width="6.85546875" style="28" customWidth="1"/>
    <col min="12807" max="12807" width="36.7109375" style="28" customWidth="1"/>
    <col min="12808" max="12808" width="0" style="28" hidden="1" customWidth="1"/>
    <col min="12809" max="12817" width="9.7109375" style="28" customWidth="1"/>
    <col min="12818" max="12820" width="10.7109375" style="28" customWidth="1"/>
    <col min="12821" max="13056" width="8.85546875" style="28"/>
    <col min="13057" max="13060" width="0" style="28" hidden="1" customWidth="1"/>
    <col min="13061" max="13061" width="8.5703125" style="28" customWidth="1"/>
    <col min="13062" max="13062" width="6.85546875" style="28" customWidth="1"/>
    <col min="13063" max="13063" width="36.7109375" style="28" customWidth="1"/>
    <col min="13064" max="13064" width="0" style="28" hidden="1" customWidth="1"/>
    <col min="13065" max="13073" width="9.7109375" style="28" customWidth="1"/>
    <col min="13074" max="13076" width="10.7109375" style="28" customWidth="1"/>
    <col min="13077" max="13312" width="8.85546875" style="28"/>
    <col min="13313" max="13316" width="0" style="28" hidden="1" customWidth="1"/>
    <col min="13317" max="13317" width="8.5703125" style="28" customWidth="1"/>
    <col min="13318" max="13318" width="6.85546875" style="28" customWidth="1"/>
    <col min="13319" max="13319" width="36.7109375" style="28" customWidth="1"/>
    <col min="13320" max="13320" width="0" style="28" hidden="1" customWidth="1"/>
    <col min="13321" max="13329" width="9.7109375" style="28" customWidth="1"/>
    <col min="13330" max="13332" width="10.7109375" style="28" customWidth="1"/>
    <col min="13333" max="13568" width="8.85546875" style="28"/>
    <col min="13569" max="13572" width="0" style="28" hidden="1" customWidth="1"/>
    <col min="13573" max="13573" width="8.5703125" style="28" customWidth="1"/>
    <col min="13574" max="13574" width="6.85546875" style="28" customWidth="1"/>
    <col min="13575" max="13575" width="36.7109375" style="28" customWidth="1"/>
    <col min="13576" max="13576" width="0" style="28" hidden="1" customWidth="1"/>
    <col min="13577" max="13585" width="9.7109375" style="28" customWidth="1"/>
    <col min="13586" max="13588" width="10.7109375" style="28" customWidth="1"/>
    <col min="13589" max="13824" width="8.85546875" style="28"/>
    <col min="13825" max="13828" width="0" style="28" hidden="1" customWidth="1"/>
    <col min="13829" max="13829" width="8.5703125" style="28" customWidth="1"/>
    <col min="13830" max="13830" width="6.85546875" style="28" customWidth="1"/>
    <col min="13831" max="13831" width="36.7109375" style="28" customWidth="1"/>
    <col min="13832" max="13832" width="0" style="28" hidden="1" customWidth="1"/>
    <col min="13833" max="13841" width="9.7109375" style="28" customWidth="1"/>
    <col min="13842" max="13844" width="10.7109375" style="28" customWidth="1"/>
    <col min="13845" max="14080" width="8.85546875" style="28"/>
    <col min="14081" max="14084" width="0" style="28" hidden="1" customWidth="1"/>
    <col min="14085" max="14085" width="8.5703125" style="28" customWidth="1"/>
    <col min="14086" max="14086" width="6.85546875" style="28" customWidth="1"/>
    <col min="14087" max="14087" width="36.7109375" style="28" customWidth="1"/>
    <col min="14088" max="14088" width="0" style="28" hidden="1" customWidth="1"/>
    <col min="14089" max="14097" width="9.7109375" style="28" customWidth="1"/>
    <col min="14098" max="14100" width="10.7109375" style="28" customWidth="1"/>
    <col min="14101" max="14336" width="8.85546875" style="28"/>
    <col min="14337" max="14340" width="0" style="28" hidden="1" customWidth="1"/>
    <col min="14341" max="14341" width="8.5703125" style="28" customWidth="1"/>
    <col min="14342" max="14342" width="6.85546875" style="28" customWidth="1"/>
    <col min="14343" max="14343" width="36.7109375" style="28" customWidth="1"/>
    <col min="14344" max="14344" width="0" style="28" hidden="1" customWidth="1"/>
    <col min="14345" max="14353" width="9.7109375" style="28" customWidth="1"/>
    <col min="14354" max="14356" width="10.7109375" style="28" customWidth="1"/>
    <col min="14357" max="14592" width="8.85546875" style="28"/>
    <col min="14593" max="14596" width="0" style="28" hidden="1" customWidth="1"/>
    <col min="14597" max="14597" width="8.5703125" style="28" customWidth="1"/>
    <col min="14598" max="14598" width="6.85546875" style="28" customWidth="1"/>
    <col min="14599" max="14599" width="36.7109375" style="28" customWidth="1"/>
    <col min="14600" max="14600" width="0" style="28" hidden="1" customWidth="1"/>
    <col min="14601" max="14609" width="9.7109375" style="28" customWidth="1"/>
    <col min="14610" max="14612" width="10.7109375" style="28" customWidth="1"/>
    <col min="14613" max="14848" width="8.85546875" style="28"/>
    <col min="14849" max="14852" width="0" style="28" hidden="1" customWidth="1"/>
    <col min="14853" max="14853" width="8.5703125" style="28" customWidth="1"/>
    <col min="14854" max="14854" width="6.85546875" style="28" customWidth="1"/>
    <col min="14855" max="14855" width="36.7109375" style="28" customWidth="1"/>
    <col min="14856" max="14856" width="0" style="28" hidden="1" customWidth="1"/>
    <col min="14857" max="14865" width="9.7109375" style="28" customWidth="1"/>
    <col min="14866" max="14868" width="10.7109375" style="28" customWidth="1"/>
    <col min="14869" max="15104" width="8.85546875" style="28"/>
    <col min="15105" max="15108" width="0" style="28" hidden="1" customWidth="1"/>
    <col min="15109" max="15109" width="8.5703125" style="28" customWidth="1"/>
    <col min="15110" max="15110" width="6.85546875" style="28" customWidth="1"/>
    <col min="15111" max="15111" width="36.7109375" style="28" customWidth="1"/>
    <col min="15112" max="15112" width="0" style="28" hidden="1" customWidth="1"/>
    <col min="15113" max="15121" width="9.7109375" style="28" customWidth="1"/>
    <col min="15122" max="15124" width="10.7109375" style="28" customWidth="1"/>
    <col min="15125" max="15360" width="8.85546875" style="28"/>
    <col min="15361" max="15364" width="0" style="28" hidden="1" customWidth="1"/>
    <col min="15365" max="15365" width="8.5703125" style="28" customWidth="1"/>
    <col min="15366" max="15366" width="6.85546875" style="28" customWidth="1"/>
    <col min="15367" max="15367" width="36.7109375" style="28" customWidth="1"/>
    <col min="15368" max="15368" width="0" style="28" hidden="1" customWidth="1"/>
    <col min="15369" max="15377" width="9.7109375" style="28" customWidth="1"/>
    <col min="15378" max="15380" width="10.7109375" style="28" customWidth="1"/>
    <col min="15381" max="15616" width="8.85546875" style="28"/>
    <col min="15617" max="15620" width="0" style="28" hidden="1" customWidth="1"/>
    <col min="15621" max="15621" width="8.5703125" style="28" customWidth="1"/>
    <col min="15622" max="15622" width="6.85546875" style="28" customWidth="1"/>
    <col min="15623" max="15623" width="36.7109375" style="28" customWidth="1"/>
    <col min="15624" max="15624" width="0" style="28" hidden="1" customWidth="1"/>
    <col min="15625" max="15633" width="9.7109375" style="28" customWidth="1"/>
    <col min="15634" max="15636" width="10.7109375" style="28" customWidth="1"/>
    <col min="15637" max="15872" width="8.85546875" style="28"/>
    <col min="15873" max="15876" width="0" style="28" hidden="1" customWidth="1"/>
    <col min="15877" max="15877" width="8.5703125" style="28" customWidth="1"/>
    <col min="15878" max="15878" width="6.85546875" style="28" customWidth="1"/>
    <col min="15879" max="15879" width="36.7109375" style="28" customWidth="1"/>
    <col min="15880" max="15880" width="0" style="28" hidden="1" customWidth="1"/>
    <col min="15881" max="15889" width="9.7109375" style="28" customWidth="1"/>
    <col min="15890" max="15892" width="10.7109375" style="28" customWidth="1"/>
    <col min="15893" max="16128" width="8.85546875" style="28"/>
    <col min="16129" max="16132" width="0" style="28" hidden="1" customWidth="1"/>
    <col min="16133" max="16133" width="8.5703125" style="28" customWidth="1"/>
    <col min="16134" max="16134" width="6.85546875" style="28" customWidth="1"/>
    <col min="16135" max="16135" width="36.7109375" style="28" customWidth="1"/>
    <col min="16136" max="16136" width="0" style="28" hidden="1" customWidth="1"/>
    <col min="16137" max="16145" width="9.7109375" style="28" customWidth="1"/>
    <col min="16146" max="16148" width="10.7109375" style="28" customWidth="1"/>
    <col min="16149" max="16384" width="8.85546875" style="28"/>
  </cols>
  <sheetData>
    <row r="1" spans="1:23" s="4" customFormat="1" ht="16.5" customHeight="1" thickBot="1" x14ac:dyDescent="0.3">
      <c r="A1" s="1"/>
      <c r="B1" s="1"/>
      <c r="C1" s="2"/>
      <c r="D1" s="2"/>
      <c r="E1" s="189" t="s">
        <v>171</v>
      </c>
      <c r="F1" s="189"/>
      <c r="G1" s="189"/>
      <c r="H1" s="189"/>
      <c r="I1" s="189"/>
      <c r="J1" s="189"/>
      <c r="K1" s="189"/>
      <c r="L1" s="189"/>
      <c r="M1" s="189"/>
      <c r="N1" s="189"/>
      <c r="O1" s="189"/>
      <c r="P1" s="189"/>
      <c r="Q1" s="189"/>
      <c r="R1" s="189"/>
      <c r="S1" s="189"/>
      <c r="T1" s="189"/>
      <c r="U1" s="190"/>
      <c r="V1" s="190"/>
      <c r="W1" s="190"/>
    </row>
    <row r="2" spans="1:23" s="4" customFormat="1" ht="22.5" customHeight="1" thickBot="1" x14ac:dyDescent="0.3">
      <c r="A2" s="6"/>
      <c r="B2" s="6"/>
      <c r="C2" s="191" t="s">
        <v>88</v>
      </c>
      <c r="D2" s="191"/>
      <c r="E2" s="191"/>
      <c r="F2" s="191"/>
      <c r="G2" s="191"/>
      <c r="H2" s="114"/>
      <c r="I2" s="194" t="s">
        <v>172</v>
      </c>
      <c r="J2" s="194"/>
      <c r="K2" s="194"/>
      <c r="L2" s="194" t="s">
        <v>173</v>
      </c>
      <c r="M2" s="194"/>
      <c r="N2" s="194"/>
      <c r="O2" s="194" t="s">
        <v>174</v>
      </c>
      <c r="P2" s="194"/>
      <c r="Q2" s="194"/>
      <c r="R2" s="194" t="s">
        <v>175</v>
      </c>
      <c r="S2" s="194"/>
      <c r="T2" s="194"/>
    </row>
    <row r="3" spans="1:23" s="10" customFormat="1" ht="27.75" thickBot="1" x14ac:dyDescent="0.3">
      <c r="A3" s="8"/>
      <c r="B3" s="8"/>
      <c r="C3" s="192"/>
      <c r="D3" s="192"/>
      <c r="E3" s="192"/>
      <c r="F3" s="192"/>
      <c r="G3" s="192"/>
      <c r="H3" s="115" t="s">
        <v>1</v>
      </c>
      <c r="I3" s="195"/>
      <c r="J3" s="195"/>
      <c r="K3" s="195"/>
      <c r="L3" s="195"/>
      <c r="M3" s="195"/>
      <c r="N3" s="195"/>
      <c r="O3" s="195"/>
      <c r="P3" s="195"/>
      <c r="Q3" s="195"/>
      <c r="R3" s="195"/>
      <c r="S3" s="195"/>
      <c r="T3" s="195"/>
    </row>
    <row r="4" spans="1:23" s="10" customFormat="1" ht="24.75" customHeight="1" thickBot="1" x14ac:dyDescent="0.3">
      <c r="A4" s="8"/>
      <c r="B4" s="8" t="s">
        <v>2</v>
      </c>
      <c r="C4" s="193"/>
      <c r="D4" s="193"/>
      <c r="E4" s="193"/>
      <c r="F4" s="193"/>
      <c r="G4" s="193"/>
      <c r="H4" s="116"/>
      <c r="I4" s="117" t="s">
        <v>95</v>
      </c>
      <c r="J4" s="117" t="s">
        <v>3</v>
      </c>
      <c r="K4" s="117" t="s">
        <v>4</v>
      </c>
      <c r="L4" s="117" t="s">
        <v>95</v>
      </c>
      <c r="M4" s="117" t="s">
        <v>3</v>
      </c>
      <c r="N4" s="117" t="s">
        <v>4</v>
      </c>
      <c r="O4" s="117" t="s">
        <v>95</v>
      </c>
      <c r="P4" s="117" t="s">
        <v>3</v>
      </c>
      <c r="Q4" s="117" t="s">
        <v>4</v>
      </c>
      <c r="R4" s="117" t="s">
        <v>95</v>
      </c>
      <c r="S4" s="117" t="s">
        <v>3</v>
      </c>
      <c r="T4" s="117" t="s">
        <v>4</v>
      </c>
    </row>
    <row r="5" spans="1:23" s="10" customFormat="1" ht="22.5" customHeight="1" x14ac:dyDescent="0.25">
      <c r="A5" s="8"/>
      <c r="B5" s="8"/>
      <c r="C5" s="118"/>
      <c r="D5" s="119"/>
      <c r="E5" s="197" t="s">
        <v>176</v>
      </c>
      <c r="F5" s="197"/>
      <c r="G5" s="197"/>
      <c r="H5" s="100"/>
      <c r="I5" s="196">
        <f>SUM(I6:J6)</f>
        <v>6030.8351778099995</v>
      </c>
      <c r="J5" s="196"/>
      <c r="K5" s="196"/>
      <c r="L5" s="196">
        <f>SUM(L6:M6)</f>
        <v>4686.6125985499993</v>
      </c>
      <c r="M5" s="196"/>
      <c r="N5" s="196"/>
      <c r="O5" s="196">
        <f>SUM(O6:P6)</f>
        <v>410.79418186999993</v>
      </c>
      <c r="P5" s="196"/>
      <c r="Q5" s="196"/>
      <c r="R5" s="196">
        <f>SUM(R6:S6)</f>
        <v>933.4283973900001</v>
      </c>
      <c r="S5" s="196"/>
      <c r="T5" s="196"/>
    </row>
    <row r="6" spans="1:23" s="13" customFormat="1" ht="20.25" customHeight="1" x14ac:dyDescent="0.25">
      <c r="A6" s="11" t="s">
        <v>5</v>
      </c>
      <c r="B6" s="11"/>
      <c r="C6" s="199" t="s">
        <v>177</v>
      </c>
      <c r="D6" s="199"/>
      <c r="E6" s="199"/>
      <c r="F6" s="199"/>
      <c r="G6" s="199"/>
      <c r="H6" s="120"/>
      <c r="I6" s="121">
        <f>SUM(I7,I28)</f>
        <v>17.482141689999999</v>
      </c>
      <c r="J6" s="121">
        <f t="shared" ref="J6:T6" si="0">SUM(J7,J28)</f>
        <v>6013.3530361199992</v>
      </c>
      <c r="K6" s="121">
        <f t="shared" si="0"/>
        <v>6030.8351778099995</v>
      </c>
      <c r="L6" s="121">
        <f t="shared" si="0"/>
        <v>0</v>
      </c>
      <c r="M6" s="121">
        <f t="shared" si="0"/>
        <v>4686.6125985499993</v>
      </c>
      <c r="N6" s="121">
        <f t="shared" si="0"/>
        <v>4686.6125985499993</v>
      </c>
      <c r="O6" s="121">
        <f t="shared" si="0"/>
        <v>0</v>
      </c>
      <c r="P6" s="121">
        <f t="shared" si="0"/>
        <v>410.79418186999993</v>
      </c>
      <c r="Q6" s="121">
        <f t="shared" si="0"/>
        <v>410.79418186999993</v>
      </c>
      <c r="R6" s="121">
        <f t="shared" si="0"/>
        <v>17.482141689999999</v>
      </c>
      <c r="S6" s="121">
        <f t="shared" si="0"/>
        <v>915.94625570000005</v>
      </c>
      <c r="T6" s="121">
        <f t="shared" si="0"/>
        <v>933.42839738999999</v>
      </c>
      <c r="U6" s="122"/>
    </row>
    <row r="7" spans="1:23" s="13" customFormat="1" ht="24" customHeight="1" x14ac:dyDescent="0.25">
      <c r="A7" s="11" t="s">
        <v>6</v>
      </c>
      <c r="B7" s="11"/>
      <c r="C7" s="185" t="s">
        <v>178</v>
      </c>
      <c r="D7" s="185"/>
      <c r="E7" s="185"/>
      <c r="F7" s="185"/>
      <c r="G7" s="185"/>
      <c r="H7" s="123"/>
      <c r="I7" s="124">
        <f>SUM(I8,I11,I15,I18,I23)</f>
        <v>17.17359184</v>
      </c>
      <c r="J7" s="124">
        <f t="shared" ref="J7:T7" si="1">SUM(J8,J11,J15,J18,J23)</f>
        <v>5852.0312616699994</v>
      </c>
      <c r="K7" s="124">
        <f t="shared" si="1"/>
        <v>5869.2048535099993</v>
      </c>
      <c r="L7" s="124">
        <f t="shared" si="1"/>
        <v>0</v>
      </c>
      <c r="M7" s="124">
        <f t="shared" si="1"/>
        <v>4645.1258771499997</v>
      </c>
      <c r="N7" s="124">
        <f t="shared" si="1"/>
        <v>4645.1258771499997</v>
      </c>
      <c r="O7" s="124">
        <f t="shared" si="1"/>
        <v>0</v>
      </c>
      <c r="P7" s="124">
        <f t="shared" si="1"/>
        <v>372.16999296999995</v>
      </c>
      <c r="Q7" s="124">
        <f t="shared" si="1"/>
        <v>372.16999296999995</v>
      </c>
      <c r="R7" s="124">
        <f t="shared" si="1"/>
        <v>17.17359184</v>
      </c>
      <c r="S7" s="124">
        <f t="shared" si="1"/>
        <v>834.73539155000003</v>
      </c>
      <c r="T7" s="124">
        <f t="shared" si="1"/>
        <v>851.90898339</v>
      </c>
    </row>
    <row r="8" spans="1:23" s="13" customFormat="1" ht="24" customHeight="1" x14ac:dyDescent="0.25">
      <c r="A8" s="38"/>
      <c r="B8" s="11"/>
      <c r="C8" s="198" t="s">
        <v>7</v>
      </c>
      <c r="D8" s="198"/>
      <c r="E8" s="198"/>
      <c r="F8" s="198"/>
      <c r="G8" s="198"/>
      <c r="H8" s="125"/>
      <c r="I8" s="126">
        <f>SUM(I9:I10)</f>
        <v>0</v>
      </c>
      <c r="J8" s="126">
        <f t="shared" ref="J8:T8" si="2">SUM(J9:J10)</f>
        <v>3976.4273863499998</v>
      </c>
      <c r="K8" s="126">
        <f t="shared" si="2"/>
        <v>3976.4273863499998</v>
      </c>
      <c r="L8" s="126">
        <f t="shared" si="2"/>
        <v>0</v>
      </c>
      <c r="M8" s="126">
        <f t="shared" si="2"/>
        <v>3714.8378276099997</v>
      </c>
      <c r="N8" s="126">
        <f t="shared" si="2"/>
        <v>3714.8378276099997</v>
      </c>
      <c r="O8" s="126">
        <f t="shared" si="2"/>
        <v>0</v>
      </c>
      <c r="P8" s="126">
        <f t="shared" si="2"/>
        <v>189.26984293999999</v>
      </c>
      <c r="Q8" s="126">
        <f t="shared" si="2"/>
        <v>189.26984293999999</v>
      </c>
      <c r="R8" s="126">
        <f t="shared" si="2"/>
        <v>0</v>
      </c>
      <c r="S8" s="126">
        <f t="shared" si="2"/>
        <v>72.319715799999997</v>
      </c>
      <c r="T8" s="126">
        <f t="shared" si="2"/>
        <v>72.319715799999997</v>
      </c>
      <c r="V8" s="127"/>
    </row>
    <row r="9" spans="1:23" ht="20.25" customHeight="1" x14ac:dyDescent="0.25">
      <c r="A9" s="30"/>
      <c r="C9" s="128"/>
      <c r="D9" s="128"/>
      <c r="E9" s="186" t="s">
        <v>9</v>
      </c>
      <c r="F9" s="186"/>
      <c r="G9" s="186"/>
      <c r="H9" s="129"/>
      <c r="I9" s="130">
        <f>SUM('[1]inf.traspOK17con KsenzaCap'!I8,'[1]inf.traspOK17con KsenzaCap'!I25,'[1]inf.traspOK17con KsenzaCap'!I32,'[1]inf.traspOK17con KsenzaCap'!I51)</f>
        <v>0</v>
      </c>
      <c r="J9" s="130">
        <f>SUM('[1]inf.traspOK17con KsenzaCap'!J8,'[1]inf.traspOK17con KsenzaCap'!J25,'[1]inf.traspOK17con KsenzaCap'!J32,'[1]inf.traspOK17con KsenzaCap'!J51)</f>
        <v>708.15497804000017</v>
      </c>
      <c r="K9" s="145">
        <f>SUM('[1]inf.traspOK17con KsenzaCap'!K8,'[1]inf.traspOK17con KsenzaCap'!K25,'[1]inf.traspOK17con KsenzaCap'!K32,'[1]inf.traspOK17con KsenzaCap'!K51)</f>
        <v>708.15497804000017</v>
      </c>
      <c r="L9" s="130">
        <f>SUM('[1]inf.traspOK17con KsenzaCap'!L8,'[1]inf.traspOK17con KsenzaCap'!L25,'[1]inf.traspOK17con KsenzaCap'!L32,'[1]inf.traspOK17con KsenzaCap'!L51)</f>
        <v>0</v>
      </c>
      <c r="M9" s="130">
        <f>SUM('[1]inf.traspOK17con KsenzaCap'!M8,'[1]inf.traspOK17con KsenzaCap'!M25,'[1]inf.traspOK17con KsenzaCap'!M32,'[1]inf.traspOK17con KsenzaCap'!M51)</f>
        <v>450.58610645000005</v>
      </c>
      <c r="N9" s="145">
        <f>SUM('[1]inf.traspOK17con KsenzaCap'!N8,'[1]inf.traspOK17con KsenzaCap'!N25,'[1]inf.traspOK17con KsenzaCap'!N32,'[1]inf.traspOK17con KsenzaCap'!N51)</f>
        <v>450.58610645000005</v>
      </c>
      <c r="O9" s="130">
        <f>SUM('[1]inf.traspOK17con KsenzaCap'!O8,'[1]inf.traspOK17con KsenzaCap'!O25,'[1]inf.traspOK17con KsenzaCap'!O32,'[1]inf.traspOK17con KsenzaCap'!O51)</f>
        <v>0</v>
      </c>
      <c r="P9" s="130">
        <f>SUM('[1]inf.traspOK17con KsenzaCap'!P8,'[1]inf.traspOK17con KsenzaCap'!P25,'[1]inf.traspOK17con KsenzaCap'!P32,'[1]inf.traspOK17con KsenzaCap'!P51)</f>
        <v>185.24915579</v>
      </c>
      <c r="Q9" s="145">
        <f>SUM('[1]inf.traspOK17con KsenzaCap'!Q8,'[1]inf.traspOK17con KsenzaCap'!Q25,'[1]inf.traspOK17con KsenzaCap'!Q32,'[1]inf.traspOK17con KsenzaCap'!Q51)</f>
        <v>185.24915579</v>
      </c>
      <c r="R9" s="130">
        <f>SUM('[1]inf.traspOK17con KsenzaCap'!R8,'[1]inf.traspOK17con KsenzaCap'!R25,'[1]inf.traspOK17con KsenzaCap'!R32,'[1]inf.traspOK17con KsenzaCap'!R51)</f>
        <v>0</v>
      </c>
      <c r="S9" s="130">
        <f>SUM('[1]inf.traspOK17con KsenzaCap'!S8,'[1]inf.traspOK17con KsenzaCap'!S25,'[1]inf.traspOK17con KsenzaCap'!S32,'[1]inf.traspOK17con KsenzaCap'!S51)</f>
        <v>72.319715799999997</v>
      </c>
      <c r="T9" s="145">
        <f>SUM('[1]inf.traspOK17con KsenzaCap'!T8,'[1]inf.traspOK17con KsenzaCap'!T25,'[1]inf.traspOK17con KsenzaCap'!T32,'[1]inf.traspOK17con KsenzaCap'!T51)</f>
        <v>72.319715799999997</v>
      </c>
    </row>
    <row r="10" spans="1:23" ht="20.25" customHeight="1" x14ac:dyDescent="0.25">
      <c r="A10" s="30"/>
      <c r="C10" s="128"/>
      <c r="D10" s="128"/>
      <c r="E10" s="187" t="s">
        <v>10</v>
      </c>
      <c r="F10" s="187"/>
      <c r="G10" s="187"/>
      <c r="H10" s="129"/>
      <c r="I10" s="130">
        <f>SUM('[1]inf.traspOK17con KsenzaCap'!I18,'[1]inf.traspOK17con KsenzaCap'!I46)</f>
        <v>0</v>
      </c>
      <c r="J10" s="130">
        <f>SUM('[1]inf.traspOK17con KsenzaCap'!J18,'[1]inf.traspOK17con KsenzaCap'!J46)</f>
        <v>3268.2724083099997</v>
      </c>
      <c r="K10" s="145">
        <f>SUM('[1]inf.traspOK17con KsenzaCap'!K18,'[1]inf.traspOK17con KsenzaCap'!K46)</f>
        <v>3268.2724083099997</v>
      </c>
      <c r="L10" s="130">
        <f>SUM('[1]inf.traspOK17con KsenzaCap'!L18,'[1]inf.traspOK17con KsenzaCap'!L46)</f>
        <v>0</v>
      </c>
      <c r="M10" s="130">
        <f>SUM('[1]inf.traspOK17con KsenzaCap'!M18,'[1]inf.traspOK17con KsenzaCap'!M46)</f>
        <v>3264.2517211599998</v>
      </c>
      <c r="N10" s="145">
        <f>SUM('[1]inf.traspOK17con KsenzaCap'!N18,'[1]inf.traspOK17con KsenzaCap'!N46)</f>
        <v>3264.2517211599998</v>
      </c>
      <c r="O10" s="130">
        <f>SUM('[1]inf.traspOK17con KsenzaCap'!O18,'[1]inf.traspOK17con KsenzaCap'!O46)</f>
        <v>0</v>
      </c>
      <c r="P10" s="130">
        <f>SUM('[1]inf.traspOK17con KsenzaCap'!P18,'[1]inf.traspOK17con KsenzaCap'!P46)</f>
        <v>4.0206871499999997</v>
      </c>
      <c r="Q10" s="145">
        <f>SUM('[1]inf.traspOK17con KsenzaCap'!Q18,'[1]inf.traspOK17con KsenzaCap'!Q46)</f>
        <v>4.0206871499999997</v>
      </c>
      <c r="R10" s="130">
        <f>SUM('[1]inf.traspOK17con KsenzaCap'!R18,'[1]inf.traspOK17con KsenzaCap'!R46)</f>
        <v>0</v>
      </c>
      <c r="S10" s="130">
        <f>SUM('[1]inf.traspOK17con KsenzaCap'!S18,'[1]inf.traspOK17con KsenzaCap'!S46)</f>
        <v>0</v>
      </c>
      <c r="T10" s="145">
        <f>SUM('[1]inf.traspOK17con KsenzaCap'!T18,'[1]inf.traspOK17con KsenzaCap'!T46)</f>
        <v>0</v>
      </c>
    </row>
    <row r="11" spans="1:23" s="13" customFormat="1" ht="20.100000000000001" customHeight="1" x14ac:dyDescent="0.2">
      <c r="A11" s="38"/>
      <c r="B11" s="11"/>
      <c r="C11" s="185" t="s">
        <v>19</v>
      </c>
      <c r="D11" s="185"/>
      <c r="E11" s="185"/>
      <c r="F11" s="185"/>
      <c r="G11" s="185"/>
      <c r="H11" s="131"/>
      <c r="I11" s="132">
        <f>SUM(I12:I14)</f>
        <v>0</v>
      </c>
      <c r="J11" s="132">
        <f t="shared" ref="J11:T11" si="3">SUM(J12:J14)</f>
        <v>1064.6786269999998</v>
      </c>
      <c r="K11" s="132">
        <f t="shared" si="3"/>
        <v>1064.6786269999998</v>
      </c>
      <c r="L11" s="132">
        <f t="shared" si="3"/>
        <v>0</v>
      </c>
      <c r="M11" s="132">
        <f t="shared" si="3"/>
        <v>483.16229761</v>
      </c>
      <c r="N11" s="132">
        <f t="shared" si="3"/>
        <v>483.16229761</v>
      </c>
      <c r="O11" s="132">
        <f t="shared" si="3"/>
        <v>0</v>
      </c>
      <c r="P11" s="132">
        <f t="shared" si="3"/>
        <v>44.545263860000006</v>
      </c>
      <c r="Q11" s="132">
        <f t="shared" si="3"/>
        <v>44.545263860000006</v>
      </c>
      <c r="R11" s="132">
        <f t="shared" si="3"/>
        <v>0</v>
      </c>
      <c r="S11" s="132">
        <f t="shared" si="3"/>
        <v>536.97106553000003</v>
      </c>
      <c r="T11" s="132">
        <f t="shared" si="3"/>
        <v>536.97106553000003</v>
      </c>
      <c r="V11" s="122"/>
    </row>
    <row r="12" spans="1:23" ht="20.100000000000001" customHeight="1" x14ac:dyDescent="0.25">
      <c r="A12" s="30"/>
      <c r="C12" s="128"/>
      <c r="D12" s="128"/>
      <c r="E12" s="186" t="s">
        <v>9</v>
      </c>
      <c r="F12" s="186"/>
      <c r="G12" s="186"/>
      <c r="H12" s="129"/>
      <c r="I12" s="130">
        <f>SUM('[1]inf.traspOK17con KsenzaCap'!I56,'[1]inf.traspOK17con KsenzaCap'!I81,'[1]inf.traspOK17con KsenzaCap'!I94,'[1]inf.traspOK17con KsenzaCap'!I122,'[1]inf.traspOK17con KsenzaCap'!I135,'[1]inf.traspOK17con KsenzaCap'!I154,'[1]inf.traspOK17con KsenzaCap'!I171)</f>
        <v>0</v>
      </c>
      <c r="J12" s="130">
        <f>SUM('[1]inf.traspOK17con KsenzaCap'!J56,'[1]inf.traspOK17con KsenzaCap'!J81,'[1]inf.traspOK17con KsenzaCap'!J94,'[1]inf.traspOK17con KsenzaCap'!J122,'[1]inf.traspOK17con KsenzaCap'!J135,'[1]inf.traspOK17con KsenzaCap'!J154,'[1]inf.traspOK17con KsenzaCap'!J171)</f>
        <v>684.26395308999986</v>
      </c>
      <c r="K12" s="145">
        <f>SUM('[1]inf.traspOK17con KsenzaCap'!K56,'[1]inf.traspOK17con KsenzaCap'!K81,'[1]inf.traspOK17con KsenzaCap'!K94,'[1]inf.traspOK17con KsenzaCap'!K122,'[1]inf.traspOK17con KsenzaCap'!K135,'[1]inf.traspOK17con KsenzaCap'!K154,'[1]inf.traspOK17con KsenzaCap'!K171)</f>
        <v>684.26395308999986</v>
      </c>
      <c r="L12" s="130">
        <f>SUM('[1]inf.traspOK17con KsenzaCap'!L56,'[1]inf.traspOK17con KsenzaCap'!L81,'[1]inf.traspOK17con KsenzaCap'!L94,'[1]inf.traspOK17con KsenzaCap'!L122,'[1]inf.traspOK17con KsenzaCap'!L135,'[1]inf.traspOK17con KsenzaCap'!L154,'[1]inf.traspOK17con KsenzaCap'!L171)</f>
        <v>0</v>
      </c>
      <c r="M12" s="130">
        <f>SUM('[1]inf.traspOK17con KsenzaCap'!M56,'[1]inf.traspOK17con KsenzaCap'!M81,'[1]inf.traspOK17con KsenzaCap'!M94,'[1]inf.traspOK17con KsenzaCap'!M122,'[1]inf.traspOK17con KsenzaCap'!M135,'[1]inf.traspOK17con KsenzaCap'!M154,'[1]inf.traspOK17con KsenzaCap'!M171)</f>
        <v>305.60023448999999</v>
      </c>
      <c r="N12" s="145">
        <f>SUM('[1]inf.traspOK17con KsenzaCap'!N56,'[1]inf.traspOK17con KsenzaCap'!N81,'[1]inf.traspOK17con KsenzaCap'!N94,'[1]inf.traspOK17con KsenzaCap'!N122,'[1]inf.traspOK17con KsenzaCap'!N135,'[1]inf.traspOK17con KsenzaCap'!N154,'[1]inf.traspOK17con KsenzaCap'!N171)</f>
        <v>305.60023448999999</v>
      </c>
      <c r="O12" s="130">
        <f>SUM('[1]inf.traspOK17con KsenzaCap'!O56,'[1]inf.traspOK17con KsenzaCap'!O81,'[1]inf.traspOK17con KsenzaCap'!O94,'[1]inf.traspOK17con KsenzaCap'!O122,'[1]inf.traspOK17con KsenzaCap'!O135,'[1]inf.traspOK17con KsenzaCap'!O154,'[1]inf.traspOK17con KsenzaCap'!O171)</f>
        <v>0</v>
      </c>
      <c r="P12" s="130">
        <f>SUM('[1]inf.traspOK17con KsenzaCap'!P56,'[1]inf.traspOK17con KsenzaCap'!P81,'[1]inf.traspOK17con KsenzaCap'!P94,'[1]inf.traspOK17con KsenzaCap'!P122,'[1]inf.traspOK17con KsenzaCap'!P135,'[1]inf.traspOK17con KsenzaCap'!P154,'[1]inf.traspOK17con KsenzaCap'!P171)</f>
        <v>43.340577730000007</v>
      </c>
      <c r="Q12" s="145">
        <f>SUM('[1]inf.traspOK17con KsenzaCap'!Q56,'[1]inf.traspOK17con KsenzaCap'!Q81,'[1]inf.traspOK17con KsenzaCap'!Q94,'[1]inf.traspOK17con KsenzaCap'!Q122,'[1]inf.traspOK17con KsenzaCap'!Q135,'[1]inf.traspOK17con KsenzaCap'!Q154,'[1]inf.traspOK17con KsenzaCap'!Q171)</f>
        <v>43.340577730000007</v>
      </c>
      <c r="R12" s="130">
        <f>SUM('[1]inf.traspOK17con KsenzaCap'!R56,'[1]inf.traspOK17con KsenzaCap'!R81,'[1]inf.traspOK17con KsenzaCap'!R94,'[1]inf.traspOK17con KsenzaCap'!R122,'[1]inf.traspOK17con KsenzaCap'!R135,'[1]inf.traspOK17con KsenzaCap'!R154,'[1]inf.traspOK17con KsenzaCap'!R171)</f>
        <v>0</v>
      </c>
      <c r="S12" s="130">
        <f>SUM('[1]inf.traspOK17con KsenzaCap'!S56,'[1]inf.traspOK17con KsenzaCap'!S81,'[1]inf.traspOK17con KsenzaCap'!S94,'[1]inf.traspOK17con KsenzaCap'!S122,'[1]inf.traspOK17con KsenzaCap'!S135,'[1]inf.traspOK17con KsenzaCap'!S154,'[1]inf.traspOK17con KsenzaCap'!S171)</f>
        <v>335.32314086999997</v>
      </c>
      <c r="T12" s="145">
        <f>SUM('[1]inf.traspOK17con KsenzaCap'!T56,'[1]inf.traspOK17con KsenzaCap'!T81,'[1]inf.traspOK17con KsenzaCap'!T94,'[1]inf.traspOK17con KsenzaCap'!T122,'[1]inf.traspOK17con KsenzaCap'!T135,'[1]inf.traspOK17con KsenzaCap'!T154,'[1]inf.traspOK17con KsenzaCap'!T171)</f>
        <v>335.32314086999997</v>
      </c>
      <c r="V12" s="133"/>
    </row>
    <row r="13" spans="1:23" ht="20.100000000000001" customHeight="1" x14ac:dyDescent="0.25">
      <c r="A13" s="30"/>
      <c r="C13" s="128"/>
      <c r="D13" s="128"/>
      <c r="E13" s="184" t="s">
        <v>10</v>
      </c>
      <c r="F13" s="184"/>
      <c r="G13" s="184"/>
      <c r="H13" s="129"/>
      <c r="I13" s="130">
        <f>SUM('[1]inf.traspOK17con KsenzaCap'!I86,'[1]inf.traspOK17con KsenzaCap'!I110,'[1]inf.traspOK17con KsenzaCap'!I128,'[1]inf.traspOK17con KsenzaCap'!I132,'[1]inf.traspOK17con KsenzaCap'!I143,'[1]inf.traspOK17con KsenzaCap'!I166,'[1]inf.traspOK17con KsenzaCap'!I178)</f>
        <v>0</v>
      </c>
      <c r="J13" s="130">
        <f>SUM('[1]inf.traspOK17con KsenzaCap'!J86,'[1]inf.traspOK17con KsenzaCap'!J110,'[1]inf.traspOK17con KsenzaCap'!J128,'[1]inf.traspOK17con KsenzaCap'!J132,'[1]inf.traspOK17con KsenzaCap'!J143,'[1]inf.traspOK17con KsenzaCap'!J166,'[1]inf.traspOK17con KsenzaCap'!J178)</f>
        <v>95.174520640000011</v>
      </c>
      <c r="K13" s="145">
        <f>SUM('[1]inf.traspOK17con KsenzaCap'!K86,'[1]inf.traspOK17con KsenzaCap'!K110,'[1]inf.traspOK17con KsenzaCap'!K128,'[1]inf.traspOK17con KsenzaCap'!K132,'[1]inf.traspOK17con KsenzaCap'!K143,'[1]inf.traspOK17con KsenzaCap'!K166,'[1]inf.traspOK17con KsenzaCap'!K178)</f>
        <v>95.174520640000011</v>
      </c>
      <c r="L13" s="130">
        <f>SUM('[1]inf.traspOK17con KsenzaCap'!L86,'[1]inf.traspOK17con KsenzaCap'!L110,'[1]inf.traspOK17con KsenzaCap'!L128,'[1]inf.traspOK17con KsenzaCap'!L132,'[1]inf.traspOK17con KsenzaCap'!L143,'[1]inf.traspOK17con KsenzaCap'!L166,'[1]inf.traspOK17con KsenzaCap'!L178)</f>
        <v>0</v>
      </c>
      <c r="M13" s="130">
        <f>SUM('[1]inf.traspOK17con KsenzaCap'!M86,'[1]inf.traspOK17con KsenzaCap'!M110,'[1]inf.traspOK17con KsenzaCap'!M128,'[1]inf.traspOK17con KsenzaCap'!M132,'[1]inf.traspOK17con KsenzaCap'!M143,'[1]inf.traspOK17con KsenzaCap'!M166,'[1]inf.traspOK17con KsenzaCap'!M178)</f>
        <v>4.6210770500000002</v>
      </c>
      <c r="N13" s="145">
        <f>SUM('[1]inf.traspOK17con KsenzaCap'!N86,'[1]inf.traspOK17con KsenzaCap'!N110,'[1]inf.traspOK17con KsenzaCap'!N128,'[1]inf.traspOK17con KsenzaCap'!N132,'[1]inf.traspOK17con KsenzaCap'!N143,'[1]inf.traspOK17con KsenzaCap'!N166,'[1]inf.traspOK17con KsenzaCap'!N178)</f>
        <v>4.6210770500000002</v>
      </c>
      <c r="O13" s="130">
        <f>SUM('[1]inf.traspOK17con KsenzaCap'!O86,'[1]inf.traspOK17con KsenzaCap'!O110,'[1]inf.traspOK17con KsenzaCap'!O128,'[1]inf.traspOK17con KsenzaCap'!O132,'[1]inf.traspOK17con KsenzaCap'!O143,'[1]inf.traspOK17con KsenzaCap'!O166,'[1]inf.traspOK17con KsenzaCap'!O178)</f>
        <v>0</v>
      </c>
      <c r="P13" s="130">
        <f>SUM('[1]inf.traspOK17con KsenzaCap'!P86,'[1]inf.traspOK17con KsenzaCap'!P110,'[1]inf.traspOK17con KsenzaCap'!P128,'[1]inf.traspOK17con KsenzaCap'!P132,'[1]inf.traspOK17con KsenzaCap'!P143,'[1]inf.traspOK17con KsenzaCap'!P166,'[1]inf.traspOK17con KsenzaCap'!P178)</f>
        <v>1.20468613</v>
      </c>
      <c r="Q13" s="145">
        <f>SUM('[1]inf.traspOK17con KsenzaCap'!Q86,'[1]inf.traspOK17con KsenzaCap'!Q110,'[1]inf.traspOK17con KsenzaCap'!Q128,'[1]inf.traspOK17con KsenzaCap'!Q132,'[1]inf.traspOK17con KsenzaCap'!Q143,'[1]inf.traspOK17con KsenzaCap'!Q166,'[1]inf.traspOK17con KsenzaCap'!Q178)</f>
        <v>1.20468613</v>
      </c>
      <c r="R13" s="130">
        <f>SUM('[1]inf.traspOK17con KsenzaCap'!R86,'[1]inf.traspOK17con KsenzaCap'!R110,'[1]inf.traspOK17con KsenzaCap'!R128,'[1]inf.traspOK17con KsenzaCap'!R132,'[1]inf.traspOK17con KsenzaCap'!R143,'[1]inf.traspOK17con KsenzaCap'!R166,'[1]inf.traspOK17con KsenzaCap'!R178)</f>
        <v>0</v>
      </c>
      <c r="S13" s="130">
        <f>SUM('[1]inf.traspOK17con KsenzaCap'!S86,'[1]inf.traspOK17con KsenzaCap'!S110,'[1]inf.traspOK17con KsenzaCap'!S128,'[1]inf.traspOK17con KsenzaCap'!S132,'[1]inf.traspOK17con KsenzaCap'!S143,'[1]inf.traspOK17con KsenzaCap'!S166,'[1]inf.traspOK17con KsenzaCap'!S178)</f>
        <v>89.348757460000002</v>
      </c>
      <c r="T13" s="145">
        <f>SUM('[1]inf.traspOK17con KsenzaCap'!T86,'[1]inf.traspOK17con KsenzaCap'!T110,'[1]inf.traspOK17con KsenzaCap'!T128,'[1]inf.traspOK17con KsenzaCap'!T132,'[1]inf.traspOK17con KsenzaCap'!T143,'[1]inf.traspOK17con KsenzaCap'!T166,'[1]inf.traspOK17con KsenzaCap'!T178)</f>
        <v>89.348757460000002</v>
      </c>
      <c r="V13" s="133"/>
    </row>
    <row r="14" spans="1:23" ht="20.100000000000001" customHeight="1" x14ac:dyDescent="0.25">
      <c r="A14" s="30"/>
      <c r="C14" s="128"/>
      <c r="D14" s="128"/>
      <c r="E14" s="184" t="s">
        <v>24</v>
      </c>
      <c r="F14" s="184"/>
      <c r="G14" s="184"/>
      <c r="H14" s="129"/>
      <c r="I14" s="130">
        <f>SUM('[1]inf.traspOK17con KsenzaCap'!I91,'[1]inf.traspOK17con KsenzaCap'!I115,'[1]inf.traspOK17con KsenzaCap'!I150)</f>
        <v>0</v>
      </c>
      <c r="J14" s="130">
        <f>SUM('[1]inf.traspOK17con KsenzaCap'!J91,'[1]inf.traspOK17con KsenzaCap'!J115,'[1]inf.traspOK17con KsenzaCap'!J150)</f>
        <v>285.24015327000001</v>
      </c>
      <c r="K14" s="145">
        <f>SUM('[1]inf.traspOK17con KsenzaCap'!K91,'[1]inf.traspOK17con KsenzaCap'!K115,'[1]inf.traspOK17con KsenzaCap'!K150)</f>
        <v>285.24015327000001</v>
      </c>
      <c r="L14" s="130">
        <f>SUM('[1]inf.traspOK17con KsenzaCap'!L91,'[1]inf.traspOK17con KsenzaCap'!L115,'[1]inf.traspOK17con KsenzaCap'!L150)</f>
        <v>0</v>
      </c>
      <c r="M14" s="130">
        <f>SUM('[1]inf.traspOK17con KsenzaCap'!M91,'[1]inf.traspOK17con KsenzaCap'!M115,'[1]inf.traspOK17con KsenzaCap'!M150)</f>
        <v>172.94098606999998</v>
      </c>
      <c r="N14" s="145">
        <f>SUM('[1]inf.traspOK17con KsenzaCap'!N91,'[1]inf.traspOK17con KsenzaCap'!N115,'[1]inf.traspOK17con KsenzaCap'!N150)</f>
        <v>172.94098606999998</v>
      </c>
      <c r="O14" s="130">
        <f>SUM('[1]inf.traspOK17con KsenzaCap'!O91,'[1]inf.traspOK17con KsenzaCap'!O115,'[1]inf.traspOK17con KsenzaCap'!O150)</f>
        <v>0</v>
      </c>
      <c r="P14" s="130">
        <f>SUM('[1]inf.traspOK17con KsenzaCap'!P91,'[1]inf.traspOK17con KsenzaCap'!P115,'[1]inf.traspOK17con KsenzaCap'!P150)</f>
        <v>0</v>
      </c>
      <c r="Q14" s="145">
        <f>SUM('[1]inf.traspOK17con KsenzaCap'!Q91,'[1]inf.traspOK17con KsenzaCap'!Q115,'[1]inf.traspOK17con KsenzaCap'!Q150)</f>
        <v>0</v>
      </c>
      <c r="R14" s="130">
        <f>SUM('[1]inf.traspOK17con KsenzaCap'!R91,'[1]inf.traspOK17con KsenzaCap'!R115,'[1]inf.traspOK17con KsenzaCap'!R150)</f>
        <v>0</v>
      </c>
      <c r="S14" s="130">
        <f>SUM('[1]inf.traspOK17con KsenzaCap'!S91,'[1]inf.traspOK17con KsenzaCap'!S115,'[1]inf.traspOK17con KsenzaCap'!S150)</f>
        <v>112.29916720000001</v>
      </c>
      <c r="T14" s="145">
        <f>SUM('[1]inf.traspOK17con KsenzaCap'!T91,'[1]inf.traspOK17con KsenzaCap'!T115,'[1]inf.traspOK17con KsenzaCap'!T150)</f>
        <v>112.29916720000001</v>
      </c>
      <c r="V14" s="133"/>
    </row>
    <row r="15" spans="1:23" s="13" customFormat="1" ht="20.100000000000001" customHeight="1" x14ac:dyDescent="0.2">
      <c r="A15" s="38"/>
      <c r="B15" s="11"/>
      <c r="C15" s="185" t="s">
        <v>40</v>
      </c>
      <c r="D15" s="185"/>
      <c r="E15" s="185"/>
      <c r="F15" s="185"/>
      <c r="G15" s="185"/>
      <c r="H15" s="134"/>
      <c r="I15" s="132">
        <f>SUM(I16:I17)</f>
        <v>0</v>
      </c>
      <c r="J15" s="132">
        <f t="shared" ref="J15:T15" si="4">SUM(J16:J17)</f>
        <v>194.00462375000001</v>
      </c>
      <c r="K15" s="132">
        <f t="shared" si="4"/>
        <v>194.00462375000001</v>
      </c>
      <c r="L15" s="132">
        <f t="shared" si="4"/>
        <v>0</v>
      </c>
      <c r="M15" s="132">
        <f t="shared" si="4"/>
        <v>193.63081207000002</v>
      </c>
      <c r="N15" s="132">
        <f t="shared" si="4"/>
        <v>193.63081207000002</v>
      </c>
      <c r="O15" s="132">
        <f t="shared" si="4"/>
        <v>0</v>
      </c>
      <c r="P15" s="132">
        <f t="shared" si="4"/>
        <v>0.37381167999999998</v>
      </c>
      <c r="Q15" s="132">
        <f t="shared" si="4"/>
        <v>0.37381167999999998</v>
      </c>
      <c r="R15" s="132">
        <f t="shared" si="4"/>
        <v>0</v>
      </c>
      <c r="S15" s="132">
        <f t="shared" si="4"/>
        <v>0</v>
      </c>
      <c r="T15" s="132">
        <f t="shared" si="4"/>
        <v>0</v>
      </c>
    </row>
    <row r="16" spans="1:23" ht="20.100000000000001" customHeight="1" x14ac:dyDescent="0.2">
      <c r="A16" s="30"/>
      <c r="C16" s="128"/>
      <c r="D16" s="128"/>
      <c r="E16" s="186" t="s">
        <v>9</v>
      </c>
      <c r="F16" s="186"/>
      <c r="G16" s="186"/>
      <c r="H16" s="135"/>
      <c r="I16" s="130">
        <f>SUM('[1]inf.traspOK17con KsenzaCap'!I184,'[1]inf.traspOK17con KsenzaCap'!I191)</f>
        <v>0</v>
      </c>
      <c r="J16" s="130">
        <f>SUM('[1]inf.traspOK17con KsenzaCap'!J184,'[1]inf.traspOK17con KsenzaCap'!J191)</f>
        <v>194.00462375000001</v>
      </c>
      <c r="K16" s="145">
        <f>SUM('[1]inf.traspOK17con KsenzaCap'!K184,'[1]inf.traspOK17con KsenzaCap'!K191)</f>
        <v>194.00462375000001</v>
      </c>
      <c r="L16" s="130">
        <f>SUM('[1]inf.traspOK17con KsenzaCap'!L184,'[1]inf.traspOK17con KsenzaCap'!L191)</f>
        <v>0</v>
      </c>
      <c r="M16" s="130">
        <f>SUM('[1]inf.traspOK17con KsenzaCap'!M184,'[1]inf.traspOK17con KsenzaCap'!M191)</f>
        <v>193.63081207000002</v>
      </c>
      <c r="N16" s="145">
        <f>SUM('[1]inf.traspOK17con KsenzaCap'!N184,'[1]inf.traspOK17con KsenzaCap'!N191)</f>
        <v>193.63081207000002</v>
      </c>
      <c r="O16" s="130">
        <f>SUM('[1]inf.traspOK17con KsenzaCap'!O184,'[1]inf.traspOK17con KsenzaCap'!O191)</f>
        <v>0</v>
      </c>
      <c r="P16" s="130">
        <f>SUM('[1]inf.traspOK17con KsenzaCap'!P184,'[1]inf.traspOK17con KsenzaCap'!P191)</f>
        <v>0.37381167999999998</v>
      </c>
      <c r="Q16" s="145">
        <f>SUM('[1]inf.traspOK17con KsenzaCap'!Q184,'[1]inf.traspOK17con KsenzaCap'!Q191)</f>
        <v>0.37381167999999998</v>
      </c>
      <c r="R16" s="130">
        <f>SUM('[1]inf.traspOK17con KsenzaCap'!R184,'[1]inf.traspOK17con KsenzaCap'!R191)</f>
        <v>0</v>
      </c>
      <c r="S16" s="130">
        <f>SUM('[1]inf.traspOK17con KsenzaCap'!S184,'[1]inf.traspOK17con KsenzaCap'!S191)</f>
        <v>0</v>
      </c>
      <c r="T16" s="145">
        <f>SUM('[1]inf.traspOK17con KsenzaCap'!T184,'[1]inf.traspOK17con KsenzaCap'!T191)</f>
        <v>0</v>
      </c>
    </row>
    <row r="17" spans="1:22" ht="20.100000000000001" customHeight="1" x14ac:dyDescent="0.2">
      <c r="A17" s="30"/>
      <c r="C17" s="128"/>
      <c r="D17" s="128"/>
      <c r="E17" s="184" t="s">
        <v>10</v>
      </c>
      <c r="F17" s="184"/>
      <c r="G17" s="184"/>
      <c r="H17" s="135"/>
      <c r="I17" s="130">
        <f>'[1]inf.traspOK17con KsenzaCap'!I188</f>
        <v>0</v>
      </c>
      <c r="J17" s="130">
        <f>'[1]inf.traspOK17con KsenzaCap'!J188</f>
        <v>0</v>
      </c>
      <c r="K17" s="145">
        <f>'[1]inf.traspOK17con KsenzaCap'!K188</f>
        <v>0</v>
      </c>
      <c r="L17" s="130">
        <f>'[1]inf.traspOK17con KsenzaCap'!L188</f>
        <v>0</v>
      </c>
      <c r="M17" s="130">
        <f>'[1]inf.traspOK17con KsenzaCap'!M188</f>
        <v>0</v>
      </c>
      <c r="N17" s="145">
        <f>'[1]inf.traspOK17con KsenzaCap'!N188</f>
        <v>0</v>
      </c>
      <c r="O17" s="130">
        <f>'[1]inf.traspOK17con KsenzaCap'!O188</f>
        <v>0</v>
      </c>
      <c r="P17" s="130">
        <f>'[1]inf.traspOK17con KsenzaCap'!P188</f>
        <v>0</v>
      </c>
      <c r="Q17" s="145">
        <f>'[1]inf.traspOK17con KsenzaCap'!Q188</f>
        <v>0</v>
      </c>
      <c r="R17" s="130">
        <f>'[1]inf.traspOK17con KsenzaCap'!R188</f>
        <v>0</v>
      </c>
      <c r="S17" s="130">
        <f>'[1]inf.traspOK17con KsenzaCap'!S188</f>
        <v>0</v>
      </c>
      <c r="T17" s="145">
        <f>'[1]inf.traspOK17con KsenzaCap'!T188</f>
        <v>0</v>
      </c>
    </row>
    <row r="18" spans="1:22" s="13" customFormat="1" ht="19.5" customHeight="1" x14ac:dyDescent="0.2">
      <c r="A18" s="38"/>
      <c r="B18" s="11"/>
      <c r="C18" s="185" t="s">
        <v>45</v>
      </c>
      <c r="D18" s="185"/>
      <c r="E18" s="185"/>
      <c r="F18" s="185"/>
      <c r="G18" s="185"/>
      <c r="H18" s="135"/>
      <c r="I18" s="132">
        <f>SUM(I19:I22)</f>
        <v>17.17359184</v>
      </c>
      <c r="J18" s="132">
        <f t="shared" ref="J18:T18" si="5">SUM(J19:J22)</f>
        <v>483.55004854000003</v>
      </c>
      <c r="K18" s="132">
        <f t="shared" si="5"/>
        <v>500.72364038000001</v>
      </c>
      <c r="L18" s="132">
        <f t="shared" si="5"/>
        <v>0</v>
      </c>
      <c r="M18" s="132">
        <f t="shared" si="5"/>
        <v>253.49493986000002</v>
      </c>
      <c r="N18" s="132">
        <f t="shared" si="5"/>
        <v>253.49493986000002</v>
      </c>
      <c r="O18" s="132">
        <f t="shared" si="5"/>
        <v>0</v>
      </c>
      <c r="P18" s="132">
        <f t="shared" si="5"/>
        <v>137.98107449</v>
      </c>
      <c r="Q18" s="132">
        <f t="shared" si="5"/>
        <v>137.98107449</v>
      </c>
      <c r="R18" s="132">
        <f t="shared" si="5"/>
        <v>17.17359184</v>
      </c>
      <c r="S18" s="132">
        <f t="shared" si="5"/>
        <v>92.074034190000006</v>
      </c>
      <c r="T18" s="132">
        <f t="shared" si="5"/>
        <v>109.24762603000001</v>
      </c>
      <c r="V18" s="122"/>
    </row>
    <row r="19" spans="1:22" ht="19.5" customHeight="1" x14ac:dyDescent="0.2">
      <c r="A19" s="30"/>
      <c r="C19" s="128"/>
      <c r="D19" s="128"/>
      <c r="E19" s="186" t="s">
        <v>9</v>
      </c>
      <c r="F19" s="186"/>
      <c r="G19" s="186"/>
      <c r="H19" s="135"/>
      <c r="I19" s="130">
        <f>SUM('[1]inf.traspOK17con KsenzaCap'!I199,'[1]inf.traspOK17con KsenzaCap'!I239)</f>
        <v>0</v>
      </c>
      <c r="J19" s="130">
        <f>SUM('[1]inf.traspOK17con KsenzaCap'!J199,'[1]inf.traspOK17con KsenzaCap'!J239)</f>
        <v>430.21822234000001</v>
      </c>
      <c r="K19" s="145">
        <f>SUM('[1]inf.traspOK17con KsenzaCap'!K199,'[1]inf.traspOK17con KsenzaCap'!K239)</f>
        <v>430.21822234000001</v>
      </c>
      <c r="L19" s="130">
        <f>SUM('[1]inf.traspOK17con KsenzaCap'!L199,'[1]inf.traspOK17con KsenzaCap'!L239)</f>
        <v>0</v>
      </c>
      <c r="M19" s="130">
        <f>SUM('[1]inf.traspOK17con KsenzaCap'!M199,'[1]inf.traspOK17con KsenzaCap'!M239)</f>
        <v>247.77893986000001</v>
      </c>
      <c r="N19" s="145">
        <f>SUM('[1]inf.traspOK17con KsenzaCap'!N199,'[1]inf.traspOK17con KsenzaCap'!N239)</f>
        <v>247.77893986000001</v>
      </c>
      <c r="O19" s="130">
        <f>SUM('[1]inf.traspOK17con KsenzaCap'!O199,'[1]inf.traspOK17con KsenzaCap'!O239)</f>
        <v>0</v>
      </c>
      <c r="P19" s="130">
        <f>SUM('[1]inf.traspOK17con KsenzaCap'!P199,'[1]inf.traspOK17con KsenzaCap'!P239)</f>
        <v>101.55846384</v>
      </c>
      <c r="Q19" s="145">
        <f>SUM('[1]inf.traspOK17con KsenzaCap'!Q199,'[1]inf.traspOK17con KsenzaCap'!Q239)</f>
        <v>101.55846384</v>
      </c>
      <c r="R19" s="130">
        <f>SUM('[1]inf.traspOK17con KsenzaCap'!R199,'[1]inf.traspOK17con KsenzaCap'!R239)</f>
        <v>0</v>
      </c>
      <c r="S19" s="130">
        <f>SUM('[1]inf.traspOK17con KsenzaCap'!S199,'[1]inf.traspOK17con KsenzaCap'!S239)</f>
        <v>80.880818640000001</v>
      </c>
      <c r="T19" s="145">
        <f>SUM('[1]inf.traspOK17con KsenzaCap'!T199,'[1]inf.traspOK17con KsenzaCap'!T239)</f>
        <v>80.880818640000001</v>
      </c>
      <c r="V19" s="133"/>
    </row>
    <row r="20" spans="1:22" ht="19.5" customHeight="1" x14ac:dyDescent="0.2">
      <c r="A20" s="30"/>
      <c r="C20" s="128"/>
      <c r="D20" s="128"/>
      <c r="E20" s="184" t="s">
        <v>10</v>
      </c>
      <c r="F20" s="184"/>
      <c r="G20" s="184"/>
      <c r="H20" s="135"/>
      <c r="I20" s="130">
        <f>'[1]inf.traspOK17con KsenzaCap'!I221</f>
        <v>0</v>
      </c>
      <c r="J20" s="130">
        <f>'[1]inf.traspOK17con KsenzaCap'!J221</f>
        <v>47.615826200000001</v>
      </c>
      <c r="K20" s="145">
        <f>'[1]inf.traspOK17con KsenzaCap'!K221</f>
        <v>47.615826200000001</v>
      </c>
      <c r="L20" s="130">
        <f>'[1]inf.traspOK17con KsenzaCap'!L221</f>
        <v>0</v>
      </c>
      <c r="M20" s="130">
        <f>'[1]inf.traspOK17con KsenzaCap'!M221</f>
        <v>0</v>
      </c>
      <c r="N20" s="145">
        <f>'[1]inf.traspOK17con KsenzaCap'!N221</f>
        <v>0</v>
      </c>
      <c r="O20" s="130">
        <f>'[1]inf.traspOK17con KsenzaCap'!O221</f>
        <v>0</v>
      </c>
      <c r="P20" s="130">
        <f>'[1]inf.traspOK17con KsenzaCap'!P221</f>
        <v>36.422610650000003</v>
      </c>
      <c r="Q20" s="145">
        <f>'[1]inf.traspOK17con KsenzaCap'!Q221</f>
        <v>36.422610650000003</v>
      </c>
      <c r="R20" s="130">
        <f>'[1]inf.traspOK17con KsenzaCap'!R221</f>
        <v>0</v>
      </c>
      <c r="S20" s="130">
        <f>'[1]inf.traspOK17con KsenzaCap'!S221</f>
        <v>11.193215550000001</v>
      </c>
      <c r="T20" s="145">
        <f>'[1]inf.traspOK17con KsenzaCap'!T221</f>
        <v>11.193215550000001</v>
      </c>
      <c r="V20" s="133"/>
    </row>
    <row r="21" spans="1:22" ht="19.5" customHeight="1" x14ac:dyDescent="0.2">
      <c r="A21" s="30"/>
      <c r="C21" s="128"/>
      <c r="D21" s="128"/>
      <c r="E21" s="184" t="s">
        <v>24</v>
      </c>
      <c r="F21" s="184"/>
      <c r="G21" s="184"/>
      <c r="H21" s="135"/>
      <c r="I21" s="130">
        <f>'[1]inf.traspOK17con KsenzaCap'!I231</f>
        <v>0</v>
      </c>
      <c r="J21" s="130">
        <f>'[1]inf.traspOK17con KsenzaCap'!J231</f>
        <v>5.7160000000000002</v>
      </c>
      <c r="K21" s="145">
        <f>'[1]inf.traspOK17con KsenzaCap'!K231</f>
        <v>5.7160000000000002</v>
      </c>
      <c r="L21" s="130">
        <f>'[1]inf.traspOK17con KsenzaCap'!L231</f>
        <v>0</v>
      </c>
      <c r="M21" s="130">
        <f>'[1]inf.traspOK17con KsenzaCap'!M231</f>
        <v>5.7160000000000002</v>
      </c>
      <c r="N21" s="145">
        <f>'[1]inf.traspOK17con KsenzaCap'!N231</f>
        <v>5.7160000000000002</v>
      </c>
      <c r="O21" s="130">
        <f>'[1]inf.traspOK17con KsenzaCap'!O231</f>
        <v>0</v>
      </c>
      <c r="P21" s="130">
        <f>'[1]inf.traspOK17con KsenzaCap'!P231</f>
        <v>0</v>
      </c>
      <c r="Q21" s="145">
        <f>'[1]inf.traspOK17con KsenzaCap'!Q231</f>
        <v>0</v>
      </c>
      <c r="R21" s="130">
        <f>'[1]inf.traspOK17con KsenzaCap'!R231</f>
        <v>0</v>
      </c>
      <c r="S21" s="130">
        <f>'[1]inf.traspOK17con KsenzaCap'!S231</f>
        <v>0</v>
      </c>
      <c r="T21" s="145">
        <f>'[1]inf.traspOK17con KsenzaCap'!T231</f>
        <v>0</v>
      </c>
    </row>
    <row r="22" spans="1:22" ht="19.5" customHeight="1" x14ac:dyDescent="0.2">
      <c r="A22" s="30"/>
      <c r="C22" s="128"/>
      <c r="D22" s="128"/>
      <c r="E22" s="184" t="s">
        <v>56</v>
      </c>
      <c r="F22" s="184"/>
      <c r="G22" s="184"/>
      <c r="H22" s="135"/>
      <c r="I22" s="130">
        <f>'[1]inf.traspOK17con KsenzaCap'!I235</f>
        <v>17.17359184</v>
      </c>
      <c r="J22" s="130">
        <f>'[1]inf.traspOK17con KsenzaCap'!J235</f>
        <v>0</v>
      </c>
      <c r="K22" s="145">
        <f>'[1]inf.traspOK17con KsenzaCap'!K235</f>
        <v>17.17359184</v>
      </c>
      <c r="L22" s="130">
        <f>'[1]inf.traspOK17con KsenzaCap'!L235</f>
        <v>0</v>
      </c>
      <c r="M22" s="130">
        <f>'[1]inf.traspOK17con KsenzaCap'!M235</f>
        <v>0</v>
      </c>
      <c r="N22" s="145">
        <f>'[1]inf.traspOK17con KsenzaCap'!N235</f>
        <v>0</v>
      </c>
      <c r="O22" s="130">
        <f>'[1]inf.traspOK17con KsenzaCap'!O235</f>
        <v>0</v>
      </c>
      <c r="P22" s="130">
        <f>'[1]inf.traspOK17con KsenzaCap'!P235</f>
        <v>0</v>
      </c>
      <c r="Q22" s="145">
        <f>'[1]inf.traspOK17con KsenzaCap'!Q235</f>
        <v>0</v>
      </c>
      <c r="R22" s="130">
        <f>'[1]inf.traspOK17con KsenzaCap'!R235</f>
        <v>17.17359184</v>
      </c>
      <c r="S22" s="130">
        <f>'[1]inf.traspOK17con KsenzaCap'!S235</f>
        <v>0</v>
      </c>
      <c r="T22" s="145">
        <f>'[1]inf.traspOK17con KsenzaCap'!T235</f>
        <v>17.17359184</v>
      </c>
    </row>
    <row r="23" spans="1:22" s="13" customFormat="1" ht="20.100000000000001" customHeight="1" x14ac:dyDescent="0.2">
      <c r="A23" s="38"/>
      <c r="B23" s="11"/>
      <c r="C23" s="185" t="s">
        <v>58</v>
      </c>
      <c r="D23" s="185"/>
      <c r="E23" s="185"/>
      <c r="F23" s="185"/>
      <c r="G23" s="185"/>
      <c r="H23" s="134"/>
      <c r="I23" s="132">
        <f>SUM(I24:I27)</f>
        <v>0</v>
      </c>
      <c r="J23" s="132">
        <f t="shared" ref="J23:T23" si="6">SUM(J24:J27)</f>
        <v>133.37057603</v>
      </c>
      <c r="K23" s="132">
        <f t="shared" si="6"/>
        <v>133.37057603</v>
      </c>
      <c r="L23" s="132">
        <f t="shared" si="6"/>
        <v>0</v>
      </c>
      <c r="M23" s="132">
        <f t="shared" si="6"/>
        <v>0</v>
      </c>
      <c r="N23" s="132">
        <f t="shared" si="6"/>
        <v>0</v>
      </c>
      <c r="O23" s="132">
        <f t="shared" si="6"/>
        <v>0</v>
      </c>
      <c r="P23" s="132">
        <f t="shared" si="6"/>
        <v>0</v>
      </c>
      <c r="Q23" s="132">
        <f t="shared" si="6"/>
        <v>0</v>
      </c>
      <c r="R23" s="132">
        <f t="shared" si="6"/>
        <v>0</v>
      </c>
      <c r="S23" s="132">
        <f t="shared" si="6"/>
        <v>133.37057603</v>
      </c>
      <c r="T23" s="132">
        <f t="shared" si="6"/>
        <v>133.37057603</v>
      </c>
    </row>
    <row r="24" spans="1:22" ht="20.100000000000001" customHeight="1" x14ac:dyDescent="0.2">
      <c r="A24" s="30"/>
      <c r="C24" s="128"/>
      <c r="D24" s="128"/>
      <c r="E24" s="186" t="s">
        <v>9</v>
      </c>
      <c r="F24" s="186"/>
      <c r="G24" s="186"/>
      <c r="H24" s="135"/>
      <c r="I24" s="130">
        <f>SUM('[1]inf.traspOK17con KsenzaCap'!I247,'[1]inf.traspOK17con KsenzaCap'!I264)</f>
        <v>0</v>
      </c>
      <c r="J24" s="130">
        <f>SUM('[1]inf.traspOK17con KsenzaCap'!J247,'[1]inf.traspOK17con KsenzaCap'!J264)</f>
        <v>23.727747579999996</v>
      </c>
      <c r="K24" s="145">
        <f>SUM('[1]inf.traspOK17con KsenzaCap'!K247,'[1]inf.traspOK17con KsenzaCap'!K264)</f>
        <v>23.727747579999996</v>
      </c>
      <c r="L24" s="130">
        <f>SUM('[1]inf.traspOK17con KsenzaCap'!L247,'[1]inf.traspOK17con KsenzaCap'!L264)</f>
        <v>0</v>
      </c>
      <c r="M24" s="130">
        <f>SUM('[1]inf.traspOK17con KsenzaCap'!M247,'[1]inf.traspOK17con KsenzaCap'!M264)</f>
        <v>0</v>
      </c>
      <c r="N24" s="145">
        <f>SUM('[1]inf.traspOK17con KsenzaCap'!N247,'[1]inf.traspOK17con KsenzaCap'!N264)</f>
        <v>0</v>
      </c>
      <c r="O24" s="130">
        <f>SUM('[1]inf.traspOK17con KsenzaCap'!O247,'[1]inf.traspOK17con KsenzaCap'!O264)</f>
        <v>0</v>
      </c>
      <c r="P24" s="130">
        <f>SUM('[1]inf.traspOK17con KsenzaCap'!P247,'[1]inf.traspOK17con KsenzaCap'!P264)</f>
        <v>0</v>
      </c>
      <c r="Q24" s="145">
        <f>SUM('[1]inf.traspOK17con KsenzaCap'!Q247,'[1]inf.traspOK17con KsenzaCap'!Q264)</f>
        <v>0</v>
      </c>
      <c r="R24" s="130">
        <f>SUM('[1]inf.traspOK17con KsenzaCap'!R247,'[1]inf.traspOK17con KsenzaCap'!R264)</f>
        <v>0</v>
      </c>
      <c r="S24" s="130">
        <f>SUM('[1]inf.traspOK17con KsenzaCap'!S247,'[1]inf.traspOK17con KsenzaCap'!S264)</f>
        <v>23.727747579999996</v>
      </c>
      <c r="T24" s="145">
        <f>SUM('[1]inf.traspOK17con KsenzaCap'!T247,'[1]inf.traspOK17con KsenzaCap'!T264)</f>
        <v>23.727747579999996</v>
      </c>
      <c r="V24" s="133"/>
    </row>
    <row r="25" spans="1:22" ht="20.100000000000001" customHeight="1" x14ac:dyDescent="0.2">
      <c r="A25" s="30"/>
      <c r="C25" s="128"/>
      <c r="D25" s="128"/>
      <c r="E25" s="184" t="s">
        <v>24</v>
      </c>
      <c r="F25" s="184"/>
      <c r="G25" s="184"/>
      <c r="H25" s="135"/>
      <c r="I25" s="130">
        <f>'[1]inf.traspOK17con KsenzaCap'!I271</f>
        <v>0</v>
      </c>
      <c r="J25" s="130">
        <f>'[1]inf.traspOK17con KsenzaCap'!J271</f>
        <v>0</v>
      </c>
      <c r="K25" s="145">
        <f>'[1]inf.traspOK17con KsenzaCap'!K271</f>
        <v>0</v>
      </c>
      <c r="L25" s="130">
        <f>'[1]inf.traspOK17con KsenzaCap'!L271</f>
        <v>0</v>
      </c>
      <c r="M25" s="130">
        <f>'[1]inf.traspOK17con KsenzaCap'!M271</f>
        <v>0</v>
      </c>
      <c r="N25" s="145">
        <f>'[1]inf.traspOK17con KsenzaCap'!N271</f>
        <v>0</v>
      </c>
      <c r="O25" s="130">
        <f>'[1]inf.traspOK17con KsenzaCap'!O271</f>
        <v>0</v>
      </c>
      <c r="P25" s="130">
        <f>'[1]inf.traspOK17con KsenzaCap'!P271</f>
        <v>0</v>
      </c>
      <c r="Q25" s="145">
        <f>'[1]inf.traspOK17con KsenzaCap'!Q271</f>
        <v>0</v>
      </c>
      <c r="R25" s="130">
        <f>'[1]inf.traspOK17con KsenzaCap'!R271</f>
        <v>0</v>
      </c>
      <c r="S25" s="130">
        <f>'[1]inf.traspOK17con KsenzaCap'!S271</f>
        <v>0</v>
      </c>
      <c r="T25" s="145">
        <f>'[1]inf.traspOK17con KsenzaCap'!T271</f>
        <v>0</v>
      </c>
      <c r="V25" s="133"/>
    </row>
    <row r="26" spans="1:22" ht="20.100000000000001" customHeight="1" x14ac:dyDescent="0.2">
      <c r="A26" s="30"/>
      <c r="C26" s="128"/>
      <c r="D26" s="128"/>
      <c r="E26" s="184" t="s">
        <v>10</v>
      </c>
      <c r="F26" s="184"/>
      <c r="G26" s="184"/>
      <c r="H26" s="135"/>
      <c r="I26" s="130">
        <f>SUM('[1]inf.traspOK17con KsenzaCap'!I251,'[1]inf.traspOK17con KsenzaCap'!I255,'[1]inf.traspOK17con KsenzaCap'!I268)</f>
        <v>0</v>
      </c>
      <c r="J26" s="130">
        <f>SUM('[1]inf.traspOK17con KsenzaCap'!J251,'[1]inf.traspOK17con KsenzaCap'!J255,'[1]inf.traspOK17con KsenzaCap'!J268)</f>
        <v>72.070012579999997</v>
      </c>
      <c r="K26" s="145">
        <f>SUM('[1]inf.traspOK17con KsenzaCap'!K251,'[1]inf.traspOK17con KsenzaCap'!K255,'[1]inf.traspOK17con KsenzaCap'!K268)</f>
        <v>72.070012579999997</v>
      </c>
      <c r="L26" s="130">
        <f>SUM('[1]inf.traspOK17con KsenzaCap'!L251,'[1]inf.traspOK17con KsenzaCap'!L255,'[1]inf.traspOK17con KsenzaCap'!L268)</f>
        <v>0</v>
      </c>
      <c r="M26" s="130">
        <f>SUM('[1]inf.traspOK17con KsenzaCap'!M251,'[1]inf.traspOK17con KsenzaCap'!M255,'[1]inf.traspOK17con KsenzaCap'!M268)</f>
        <v>0</v>
      </c>
      <c r="N26" s="145">
        <f>SUM('[1]inf.traspOK17con KsenzaCap'!N251,'[1]inf.traspOK17con KsenzaCap'!N255,'[1]inf.traspOK17con KsenzaCap'!N268)</f>
        <v>0</v>
      </c>
      <c r="O26" s="130">
        <f>SUM('[1]inf.traspOK17con KsenzaCap'!O251,'[1]inf.traspOK17con KsenzaCap'!O255,'[1]inf.traspOK17con KsenzaCap'!O268)</f>
        <v>0</v>
      </c>
      <c r="P26" s="130">
        <f>SUM('[1]inf.traspOK17con KsenzaCap'!P251,'[1]inf.traspOK17con KsenzaCap'!P255,'[1]inf.traspOK17con KsenzaCap'!P268)</f>
        <v>0</v>
      </c>
      <c r="Q26" s="145">
        <f>SUM('[1]inf.traspOK17con KsenzaCap'!Q251,'[1]inf.traspOK17con KsenzaCap'!Q255,'[1]inf.traspOK17con KsenzaCap'!Q268)</f>
        <v>0</v>
      </c>
      <c r="R26" s="130">
        <f>SUM('[1]inf.traspOK17con KsenzaCap'!R251,'[1]inf.traspOK17con KsenzaCap'!R255,'[1]inf.traspOK17con KsenzaCap'!R268)</f>
        <v>0</v>
      </c>
      <c r="S26" s="130">
        <f>SUM('[1]inf.traspOK17con KsenzaCap'!S251,'[1]inf.traspOK17con KsenzaCap'!S255,'[1]inf.traspOK17con KsenzaCap'!S268)</f>
        <v>72.070012579999997</v>
      </c>
      <c r="T26" s="145">
        <f>SUM('[1]inf.traspOK17con KsenzaCap'!T251,'[1]inf.traspOK17con KsenzaCap'!T255,'[1]inf.traspOK17con KsenzaCap'!T268)</f>
        <v>72.070012579999997</v>
      </c>
    </row>
    <row r="27" spans="1:22" ht="20.100000000000001" customHeight="1" x14ac:dyDescent="0.2">
      <c r="A27" s="30"/>
      <c r="C27" s="128"/>
      <c r="D27" s="128"/>
      <c r="E27" s="184" t="s">
        <v>56</v>
      </c>
      <c r="F27" s="184"/>
      <c r="G27" s="184"/>
      <c r="H27" s="135"/>
      <c r="I27" s="130">
        <f>'[1]inf.traspOK17con KsenzaCap'!I260</f>
        <v>0</v>
      </c>
      <c r="J27" s="130">
        <f>'[1]inf.traspOK17con KsenzaCap'!J260</f>
        <v>37.572815869999999</v>
      </c>
      <c r="K27" s="145">
        <f>'[1]inf.traspOK17con KsenzaCap'!K260</f>
        <v>37.572815869999999</v>
      </c>
      <c r="L27" s="130">
        <f>'[1]inf.traspOK17con KsenzaCap'!L260</f>
        <v>0</v>
      </c>
      <c r="M27" s="130">
        <f>'[1]inf.traspOK17con KsenzaCap'!M260</f>
        <v>0</v>
      </c>
      <c r="N27" s="145">
        <f>'[1]inf.traspOK17con KsenzaCap'!N260</f>
        <v>0</v>
      </c>
      <c r="O27" s="130">
        <f>'[1]inf.traspOK17con KsenzaCap'!O260</f>
        <v>0</v>
      </c>
      <c r="P27" s="130">
        <f>'[1]inf.traspOK17con KsenzaCap'!P260</f>
        <v>0</v>
      </c>
      <c r="Q27" s="145">
        <f>'[1]inf.traspOK17con KsenzaCap'!Q260</f>
        <v>0</v>
      </c>
      <c r="R27" s="130">
        <f>'[1]inf.traspOK17con KsenzaCap'!R260</f>
        <v>0</v>
      </c>
      <c r="S27" s="130">
        <f>'[1]inf.traspOK17con KsenzaCap'!S260</f>
        <v>37.572815869999999</v>
      </c>
      <c r="T27" s="145">
        <f>'[1]inf.traspOK17con KsenzaCap'!T260</f>
        <v>37.572815869999999</v>
      </c>
      <c r="V27" s="133"/>
    </row>
    <row r="28" spans="1:22" s="13" customFormat="1" ht="20.100000000000001" customHeight="1" x14ac:dyDescent="0.2">
      <c r="A28" s="11" t="s">
        <v>63</v>
      </c>
      <c r="B28" s="11"/>
      <c r="C28" s="185" t="s">
        <v>179</v>
      </c>
      <c r="D28" s="185"/>
      <c r="E28" s="185"/>
      <c r="F28" s="185"/>
      <c r="G28" s="185"/>
      <c r="H28" s="135"/>
      <c r="I28" s="124">
        <f>SUM(I29:I32)</f>
        <v>0.30854984999999996</v>
      </c>
      <c r="J28" s="124">
        <f t="shared" ref="J28:T28" si="7">SUM(J29:J32)</f>
        <v>161.32177444999999</v>
      </c>
      <c r="K28" s="124">
        <f t="shared" si="7"/>
        <v>161.63032429999998</v>
      </c>
      <c r="L28" s="124">
        <f t="shared" si="7"/>
        <v>0</v>
      </c>
      <c r="M28" s="124">
        <f t="shared" si="7"/>
        <v>41.486721399999993</v>
      </c>
      <c r="N28" s="124">
        <f t="shared" si="7"/>
        <v>41.486721399999993</v>
      </c>
      <c r="O28" s="124">
        <f t="shared" si="7"/>
        <v>0</v>
      </c>
      <c r="P28" s="124">
        <f t="shared" si="7"/>
        <v>38.6241889</v>
      </c>
      <c r="Q28" s="124">
        <f t="shared" si="7"/>
        <v>38.6241889</v>
      </c>
      <c r="R28" s="124">
        <f t="shared" si="7"/>
        <v>0.30854984999999996</v>
      </c>
      <c r="S28" s="124">
        <f t="shared" si="7"/>
        <v>81.210864149999992</v>
      </c>
      <c r="T28" s="124">
        <f t="shared" si="7"/>
        <v>81.519413999999998</v>
      </c>
      <c r="U28" s="122"/>
      <c r="V28" s="122"/>
    </row>
    <row r="29" spans="1:22" ht="20.100000000000001" customHeight="1" x14ac:dyDescent="0.2">
      <c r="C29" s="136"/>
      <c r="D29" s="136"/>
      <c r="E29" s="186" t="s">
        <v>9</v>
      </c>
      <c r="F29" s="186"/>
      <c r="G29" s="186"/>
      <c r="H29" s="135"/>
      <c r="I29" s="137">
        <f>SUM('[1]inf.traspOK17con KsenzaCap'!I275,'[1]inf.traspOK17con KsenzaCap'!I288,'[1]inf.traspOK17con KsenzaCap'!I294,'[1]inf.traspOK17con KsenzaCap'!I312,'[1]inf.traspOK17con KsenzaCap'!I315)</f>
        <v>0.30854984999999996</v>
      </c>
      <c r="J29" s="137">
        <f>SUM('[1]inf.traspOK17con KsenzaCap'!J275,'[1]inf.traspOK17con KsenzaCap'!J288,'[1]inf.traspOK17con KsenzaCap'!J294,'[1]inf.traspOK17con KsenzaCap'!J312,'[1]inf.traspOK17con KsenzaCap'!J315)</f>
        <v>46.225639299999997</v>
      </c>
      <c r="K29" s="121">
        <f>SUM('[1]inf.traspOK17con KsenzaCap'!K275,'[1]inf.traspOK17con KsenzaCap'!K288,'[1]inf.traspOK17con KsenzaCap'!K294,'[1]inf.traspOK17con KsenzaCap'!K312,'[1]inf.traspOK17con KsenzaCap'!K315)</f>
        <v>46.534189149999996</v>
      </c>
      <c r="L29" s="137">
        <f>SUM('[1]inf.traspOK17con KsenzaCap'!L275,'[1]inf.traspOK17con KsenzaCap'!L288,'[1]inf.traspOK17con KsenzaCap'!L294,'[1]inf.traspOK17con KsenzaCap'!L312,'[1]inf.traspOK17con KsenzaCap'!L315)</f>
        <v>0</v>
      </c>
      <c r="M29" s="137">
        <f>SUM('[1]inf.traspOK17con KsenzaCap'!M275,'[1]inf.traspOK17con KsenzaCap'!M288,'[1]inf.traspOK17con KsenzaCap'!M294,'[1]inf.traspOK17con KsenzaCap'!M312,'[1]inf.traspOK17con KsenzaCap'!M315)</f>
        <v>39.799284289999996</v>
      </c>
      <c r="N29" s="121">
        <f>SUM('[1]inf.traspOK17con KsenzaCap'!N275,'[1]inf.traspOK17con KsenzaCap'!N288,'[1]inf.traspOK17con KsenzaCap'!N294,'[1]inf.traspOK17con KsenzaCap'!N312,'[1]inf.traspOK17con KsenzaCap'!N315)</f>
        <v>39.799284289999996</v>
      </c>
      <c r="O29" s="137">
        <f>SUM('[1]inf.traspOK17con KsenzaCap'!O275,'[1]inf.traspOK17con KsenzaCap'!O288,'[1]inf.traspOK17con KsenzaCap'!O294,'[1]inf.traspOK17con KsenzaCap'!O312,'[1]inf.traspOK17con KsenzaCap'!O315)</f>
        <v>0</v>
      </c>
      <c r="P29" s="137">
        <f>SUM('[1]inf.traspOK17con KsenzaCap'!P275,'[1]inf.traspOK17con KsenzaCap'!P288,'[1]inf.traspOK17con KsenzaCap'!P294,'[1]inf.traspOK17con KsenzaCap'!P312,'[1]inf.traspOK17con KsenzaCap'!P315)</f>
        <v>2.8636817900000002</v>
      </c>
      <c r="Q29" s="121">
        <f>SUM('[1]inf.traspOK17con KsenzaCap'!Q275,'[1]inf.traspOK17con KsenzaCap'!Q288,'[1]inf.traspOK17con KsenzaCap'!Q294,'[1]inf.traspOK17con KsenzaCap'!Q312,'[1]inf.traspOK17con KsenzaCap'!Q315)</f>
        <v>2.8636817900000002</v>
      </c>
      <c r="R29" s="137">
        <f>SUM('[1]inf.traspOK17con KsenzaCap'!R275,'[1]inf.traspOK17con KsenzaCap'!R288,'[1]inf.traspOK17con KsenzaCap'!R294,'[1]inf.traspOK17con KsenzaCap'!R312,'[1]inf.traspOK17con KsenzaCap'!R315)</f>
        <v>0.30854984999999996</v>
      </c>
      <c r="S29" s="137">
        <f>SUM('[1]inf.traspOK17con KsenzaCap'!S275,'[1]inf.traspOK17con KsenzaCap'!S288,'[1]inf.traspOK17con KsenzaCap'!S294,'[1]inf.traspOK17con KsenzaCap'!S312,'[1]inf.traspOK17con KsenzaCap'!S315)</f>
        <v>3.5626732199999998</v>
      </c>
      <c r="T29" s="121">
        <f>SUM('[1]inf.traspOK17con KsenzaCap'!T275,'[1]inf.traspOK17con KsenzaCap'!T288,'[1]inf.traspOK17con KsenzaCap'!T294,'[1]inf.traspOK17con KsenzaCap'!T312,'[1]inf.traspOK17con KsenzaCap'!T315)</f>
        <v>3.8712230699999997</v>
      </c>
      <c r="U29" s="133"/>
      <c r="V29" s="133"/>
    </row>
    <row r="30" spans="1:22" ht="20.100000000000001" customHeight="1" x14ac:dyDescent="0.2">
      <c r="C30" s="136"/>
      <c r="D30" s="136"/>
      <c r="E30" s="184" t="s">
        <v>56</v>
      </c>
      <c r="F30" s="184"/>
      <c r="G30" s="184"/>
      <c r="H30" s="135"/>
      <c r="I30" s="137">
        <f>'[1]inf.traspOK17con KsenzaCap'!I363</f>
        <v>0</v>
      </c>
      <c r="J30" s="137">
        <f>'[1]inf.traspOK17con KsenzaCap'!J363</f>
        <v>4.2190170400000007</v>
      </c>
      <c r="K30" s="121">
        <f>'[1]inf.traspOK17con KsenzaCap'!K363</f>
        <v>4.2190170400000007</v>
      </c>
      <c r="L30" s="137">
        <f>'[1]inf.traspOK17con KsenzaCap'!L363</f>
        <v>0</v>
      </c>
      <c r="M30" s="137">
        <f>'[1]inf.traspOK17con KsenzaCap'!M363</f>
        <v>1.68325E-2</v>
      </c>
      <c r="N30" s="121">
        <f>'[1]inf.traspOK17con KsenzaCap'!N363</f>
        <v>1.68325E-2</v>
      </c>
      <c r="O30" s="137">
        <f>'[1]inf.traspOK17con KsenzaCap'!O363</f>
        <v>0</v>
      </c>
      <c r="P30" s="137">
        <f>'[1]inf.traspOK17con KsenzaCap'!P363</f>
        <v>3.0223900500000003</v>
      </c>
      <c r="Q30" s="121">
        <f>'[1]inf.traspOK17con KsenzaCap'!Q363</f>
        <v>3.0223900500000003</v>
      </c>
      <c r="R30" s="137">
        <f>'[1]inf.traspOK17con KsenzaCap'!R363</f>
        <v>0</v>
      </c>
      <c r="S30" s="137">
        <f>'[1]inf.traspOK17con KsenzaCap'!S363</f>
        <v>1.1797944899999999</v>
      </c>
      <c r="T30" s="121">
        <f>'[1]inf.traspOK17con KsenzaCap'!T363</f>
        <v>1.1797944899999999</v>
      </c>
      <c r="U30" s="133"/>
      <c r="V30" s="133"/>
    </row>
    <row r="31" spans="1:22" ht="20.100000000000001" customHeight="1" x14ac:dyDescent="0.2">
      <c r="C31" s="136"/>
      <c r="D31" s="136"/>
      <c r="E31" s="184" t="s">
        <v>10</v>
      </c>
      <c r="F31" s="184"/>
      <c r="G31" s="184"/>
      <c r="H31" s="135"/>
      <c r="I31" s="137">
        <f>SUM('[1]inf.traspOK17con KsenzaCap'!I290,'[1]inf.traspOK17con KsenzaCap'!I347)</f>
        <v>0</v>
      </c>
      <c r="J31" s="137">
        <f>SUM('[1]inf.traspOK17con KsenzaCap'!J290,'[1]inf.traspOK17con KsenzaCap'!J347)</f>
        <v>47.751429709999996</v>
      </c>
      <c r="K31" s="121">
        <f>SUM('[1]inf.traspOK17con KsenzaCap'!K290,'[1]inf.traspOK17con KsenzaCap'!K347)</f>
        <v>47.751429709999996</v>
      </c>
      <c r="L31" s="137">
        <f>SUM('[1]inf.traspOK17con KsenzaCap'!L290,'[1]inf.traspOK17con KsenzaCap'!L347)</f>
        <v>0</v>
      </c>
      <c r="M31" s="137">
        <f>SUM('[1]inf.traspOK17con KsenzaCap'!M290,'[1]inf.traspOK17con KsenzaCap'!M347)</f>
        <v>1.67060461</v>
      </c>
      <c r="N31" s="121">
        <f>SUM('[1]inf.traspOK17con KsenzaCap'!N290,'[1]inf.traspOK17con KsenzaCap'!N347)</f>
        <v>1.67060461</v>
      </c>
      <c r="O31" s="137">
        <f>SUM('[1]inf.traspOK17con KsenzaCap'!O290,'[1]inf.traspOK17con KsenzaCap'!O347)</f>
        <v>0</v>
      </c>
      <c r="P31" s="137">
        <f>SUM('[1]inf.traspOK17con KsenzaCap'!P290,'[1]inf.traspOK17con KsenzaCap'!P347)</f>
        <v>32.73811706</v>
      </c>
      <c r="Q31" s="121">
        <f>SUM('[1]inf.traspOK17con KsenzaCap'!Q290,'[1]inf.traspOK17con KsenzaCap'!Q347)</f>
        <v>32.73811706</v>
      </c>
      <c r="R31" s="137">
        <f>SUM('[1]inf.traspOK17con KsenzaCap'!R290,'[1]inf.traspOK17con KsenzaCap'!R347)</f>
        <v>0</v>
      </c>
      <c r="S31" s="137">
        <f>SUM('[1]inf.traspOK17con KsenzaCap'!S290,'[1]inf.traspOK17con KsenzaCap'!S347)</f>
        <v>13.34270804</v>
      </c>
      <c r="T31" s="121">
        <f>SUM('[1]inf.traspOK17con KsenzaCap'!T290,'[1]inf.traspOK17con KsenzaCap'!T347)</f>
        <v>13.34270804</v>
      </c>
      <c r="U31" s="133"/>
    </row>
    <row r="32" spans="1:22" ht="20.100000000000001" customHeight="1" x14ac:dyDescent="0.2">
      <c r="C32" s="136"/>
      <c r="D32" s="136"/>
      <c r="E32" s="187" t="s">
        <v>24</v>
      </c>
      <c r="F32" s="187"/>
      <c r="G32" s="187"/>
      <c r="H32" s="138"/>
      <c r="I32" s="139">
        <f>'[1]inf.traspOK17con KsenzaCap'!I371</f>
        <v>0</v>
      </c>
      <c r="J32" s="139">
        <f>'[1]inf.traspOK17con KsenzaCap'!J371</f>
        <v>63.125688400000001</v>
      </c>
      <c r="K32" s="146">
        <f>'[1]inf.traspOK17con KsenzaCap'!K371</f>
        <v>63.125688400000001</v>
      </c>
      <c r="L32" s="139">
        <f>'[1]inf.traspOK17con KsenzaCap'!L371</f>
        <v>0</v>
      </c>
      <c r="M32" s="139">
        <f>'[1]inf.traspOK17con KsenzaCap'!M371</f>
        <v>0</v>
      </c>
      <c r="N32" s="146">
        <f>'[1]inf.traspOK17con KsenzaCap'!N371</f>
        <v>0</v>
      </c>
      <c r="O32" s="139">
        <f>'[1]inf.traspOK17con KsenzaCap'!O371</f>
        <v>0</v>
      </c>
      <c r="P32" s="139">
        <f>'[1]inf.traspOK17con KsenzaCap'!P371</f>
        <v>0</v>
      </c>
      <c r="Q32" s="146">
        <f>'[1]inf.traspOK17con KsenzaCap'!Q371</f>
        <v>0</v>
      </c>
      <c r="R32" s="139">
        <f>'[1]inf.traspOK17con KsenzaCap'!R371</f>
        <v>0</v>
      </c>
      <c r="S32" s="139">
        <f>'[1]inf.traspOK17con KsenzaCap'!S371</f>
        <v>63.125688400000001</v>
      </c>
      <c r="T32" s="146">
        <f>'[1]inf.traspOK17con KsenzaCap'!T371</f>
        <v>63.125688400000001</v>
      </c>
      <c r="U32" s="133"/>
    </row>
    <row r="33" spans="1:20" ht="20.45" hidden="1" customHeight="1" x14ac:dyDescent="0.25">
      <c r="A33" s="30"/>
      <c r="C33" s="19" t="s">
        <v>64</v>
      </c>
      <c r="D33" s="19"/>
      <c r="E33" s="181" t="s">
        <v>9</v>
      </c>
      <c r="F33" s="181"/>
      <c r="H33" s="31"/>
      <c r="I33" s="20">
        <v>0</v>
      </c>
      <c r="J33" s="20">
        <v>0</v>
      </c>
      <c r="K33" s="20">
        <v>0</v>
      </c>
      <c r="L33" s="20">
        <v>0</v>
      </c>
      <c r="M33" s="20">
        <v>0</v>
      </c>
      <c r="N33" s="20">
        <v>0</v>
      </c>
      <c r="O33" s="20">
        <v>0</v>
      </c>
      <c r="P33" s="20">
        <v>0</v>
      </c>
      <c r="Q33" s="20">
        <v>0</v>
      </c>
      <c r="R33" s="20">
        <v>0</v>
      </c>
      <c r="S33" s="20">
        <v>0</v>
      </c>
      <c r="T33" s="20">
        <v>0</v>
      </c>
    </row>
    <row r="34" spans="1:20" ht="27.75" hidden="1" customHeight="1" x14ac:dyDescent="0.25">
      <c r="A34" s="30"/>
      <c r="C34" s="19"/>
      <c r="D34" s="19"/>
      <c r="E34" s="21" t="s">
        <v>13</v>
      </c>
      <c r="F34" s="140" t="s">
        <v>105</v>
      </c>
      <c r="G34" s="23" t="s">
        <v>106</v>
      </c>
      <c r="H34" s="24"/>
      <c r="I34" s="33"/>
      <c r="J34" s="33"/>
      <c r="K34" s="33">
        <v>0</v>
      </c>
      <c r="L34" s="33"/>
      <c r="M34" s="33"/>
      <c r="N34" s="33">
        <v>0</v>
      </c>
      <c r="O34" s="33"/>
      <c r="P34" s="33"/>
      <c r="Q34" s="33">
        <v>0</v>
      </c>
      <c r="R34" s="33"/>
      <c r="S34" s="33"/>
      <c r="T34" s="27">
        <v>0</v>
      </c>
    </row>
    <row r="35" spans="1:20" ht="27.75" hidden="1" customHeight="1" x14ac:dyDescent="0.25">
      <c r="A35" s="30"/>
      <c r="C35" s="19"/>
      <c r="D35" s="19"/>
      <c r="E35" s="23"/>
      <c r="F35" s="140" t="s">
        <v>107</v>
      </c>
      <c r="G35" s="23" t="s">
        <v>108</v>
      </c>
      <c r="H35" s="24"/>
      <c r="I35" s="33"/>
      <c r="J35" s="33"/>
      <c r="K35" s="33">
        <v>0</v>
      </c>
      <c r="L35" s="33"/>
      <c r="M35" s="33"/>
      <c r="N35" s="33">
        <v>0</v>
      </c>
      <c r="O35" s="33"/>
      <c r="P35" s="33"/>
      <c r="Q35" s="33">
        <v>0</v>
      </c>
      <c r="R35" s="33"/>
      <c r="S35" s="33"/>
      <c r="T35" s="27">
        <v>0</v>
      </c>
    </row>
    <row r="36" spans="1:20" ht="27.75" hidden="1" customHeight="1" x14ac:dyDescent="0.25">
      <c r="A36" s="30"/>
      <c r="C36" s="19"/>
      <c r="D36" s="19"/>
      <c r="E36" s="23"/>
      <c r="F36" s="22" t="s">
        <v>109</v>
      </c>
      <c r="G36" s="76" t="s">
        <v>180</v>
      </c>
      <c r="H36" s="24"/>
      <c r="I36" s="33"/>
      <c r="J36" s="33"/>
      <c r="K36" s="33">
        <v>0</v>
      </c>
      <c r="L36" s="33"/>
      <c r="M36" s="33"/>
      <c r="N36" s="33">
        <v>0</v>
      </c>
      <c r="O36" s="33"/>
      <c r="P36" s="33"/>
      <c r="Q36" s="33">
        <v>0</v>
      </c>
      <c r="R36" s="33"/>
      <c r="S36" s="33"/>
      <c r="T36" s="27">
        <v>0</v>
      </c>
    </row>
    <row r="37" spans="1:20" ht="27.75" hidden="1" customHeight="1" x14ac:dyDescent="0.25">
      <c r="A37" s="30"/>
      <c r="C37" s="19"/>
      <c r="D37" s="19"/>
      <c r="E37" s="23"/>
      <c r="F37" s="22" t="s">
        <v>110</v>
      </c>
      <c r="G37" s="76" t="s">
        <v>111</v>
      </c>
      <c r="H37" s="24"/>
      <c r="I37" s="33"/>
      <c r="J37" s="33"/>
      <c r="K37" s="33">
        <v>0</v>
      </c>
      <c r="L37" s="33"/>
      <c r="M37" s="33"/>
      <c r="N37" s="33">
        <v>0</v>
      </c>
      <c r="O37" s="33"/>
      <c r="P37" s="33"/>
      <c r="Q37" s="33">
        <v>0</v>
      </c>
      <c r="R37" s="33"/>
      <c r="S37" s="33"/>
      <c r="T37" s="27">
        <v>0</v>
      </c>
    </row>
    <row r="38" spans="1:20" ht="27.75" hidden="1" customHeight="1" x14ac:dyDescent="0.25">
      <c r="A38" s="30"/>
      <c r="C38" s="19"/>
      <c r="D38" s="19"/>
      <c r="E38" s="23"/>
      <c r="F38" s="22" t="s">
        <v>112</v>
      </c>
      <c r="G38" s="76" t="s">
        <v>181</v>
      </c>
      <c r="H38" s="24"/>
      <c r="I38" s="33"/>
      <c r="J38" s="33"/>
      <c r="K38" s="33">
        <v>0</v>
      </c>
      <c r="L38" s="33"/>
      <c r="M38" s="33"/>
      <c r="N38" s="33">
        <v>0</v>
      </c>
      <c r="O38" s="33"/>
      <c r="P38" s="33"/>
      <c r="Q38" s="33">
        <v>0</v>
      </c>
      <c r="R38" s="33"/>
      <c r="S38" s="33"/>
      <c r="T38" s="27">
        <v>0</v>
      </c>
    </row>
    <row r="39" spans="1:20" ht="27.75" hidden="1" customHeight="1" x14ac:dyDescent="0.25">
      <c r="A39" s="30"/>
      <c r="C39" s="19"/>
      <c r="D39" s="19"/>
      <c r="E39" s="23"/>
      <c r="F39" s="22" t="s">
        <v>113</v>
      </c>
      <c r="G39" s="76" t="s">
        <v>114</v>
      </c>
      <c r="H39" s="24"/>
      <c r="I39" s="33"/>
      <c r="J39" s="33"/>
      <c r="K39" s="33">
        <v>0</v>
      </c>
      <c r="L39" s="33"/>
      <c r="M39" s="33"/>
      <c r="N39" s="33">
        <v>0</v>
      </c>
      <c r="O39" s="33"/>
      <c r="P39" s="33"/>
      <c r="Q39" s="33">
        <v>0</v>
      </c>
      <c r="R39" s="33"/>
      <c r="S39" s="33"/>
      <c r="T39" s="27">
        <v>0</v>
      </c>
    </row>
    <row r="40" spans="1:20" ht="27.75" hidden="1" customHeight="1" x14ac:dyDescent="0.25">
      <c r="A40" s="30"/>
      <c r="C40" s="19"/>
      <c r="D40" s="19"/>
      <c r="E40" s="23"/>
      <c r="F40" s="22" t="s">
        <v>115</v>
      </c>
      <c r="G40" s="76" t="s">
        <v>116</v>
      </c>
      <c r="H40" s="24"/>
      <c r="I40" s="33"/>
      <c r="J40" s="33"/>
      <c r="K40" s="33">
        <v>0</v>
      </c>
      <c r="L40" s="33"/>
      <c r="M40" s="33"/>
      <c r="N40" s="33">
        <v>0</v>
      </c>
      <c r="O40" s="33"/>
      <c r="P40" s="33"/>
      <c r="Q40" s="33">
        <v>0</v>
      </c>
      <c r="R40" s="33"/>
      <c r="S40" s="33"/>
      <c r="T40" s="27">
        <v>0</v>
      </c>
    </row>
    <row r="41" spans="1:20" ht="27.75" hidden="1" customHeight="1" x14ac:dyDescent="0.25">
      <c r="A41" s="30"/>
      <c r="C41" s="19"/>
      <c r="D41" s="19"/>
      <c r="E41" s="23"/>
      <c r="F41" s="22" t="s">
        <v>117</v>
      </c>
      <c r="G41" s="76" t="s">
        <v>118</v>
      </c>
      <c r="H41" s="24"/>
      <c r="I41" s="33"/>
      <c r="J41" s="33"/>
      <c r="K41" s="33">
        <v>0</v>
      </c>
      <c r="L41" s="33"/>
      <c r="M41" s="33"/>
      <c r="N41" s="33">
        <v>0</v>
      </c>
      <c r="O41" s="33"/>
      <c r="P41" s="33"/>
      <c r="Q41" s="33">
        <v>0</v>
      </c>
      <c r="R41" s="33"/>
      <c r="S41" s="33"/>
      <c r="T41" s="27">
        <v>0</v>
      </c>
    </row>
    <row r="42" spans="1:20" ht="27.75" hidden="1" customHeight="1" x14ac:dyDescent="0.25">
      <c r="A42" s="30"/>
      <c r="C42" s="19"/>
      <c r="D42" s="19"/>
      <c r="E42" s="23"/>
      <c r="F42" s="22" t="s">
        <v>119</v>
      </c>
      <c r="G42" s="23" t="s">
        <v>182</v>
      </c>
      <c r="H42" s="24"/>
      <c r="I42" s="33"/>
      <c r="J42" s="33"/>
      <c r="K42" s="33">
        <v>0</v>
      </c>
      <c r="L42" s="33"/>
      <c r="M42" s="33"/>
      <c r="N42" s="33">
        <v>0</v>
      </c>
      <c r="O42" s="33"/>
      <c r="P42" s="33"/>
      <c r="Q42" s="33">
        <v>0</v>
      </c>
      <c r="R42" s="33"/>
      <c r="S42" s="33"/>
      <c r="T42" s="27">
        <v>0</v>
      </c>
    </row>
    <row r="43" spans="1:20" ht="27.75" hidden="1" customHeight="1" x14ac:dyDescent="0.25">
      <c r="A43" s="30"/>
      <c r="C43" s="19"/>
      <c r="D43" s="19"/>
      <c r="E43" s="23"/>
      <c r="F43" s="140" t="s">
        <v>120</v>
      </c>
      <c r="G43" s="141" t="s">
        <v>66</v>
      </c>
      <c r="H43" s="24"/>
      <c r="I43" s="33"/>
      <c r="J43" s="33"/>
      <c r="K43" s="33">
        <v>0</v>
      </c>
      <c r="L43" s="33"/>
      <c r="M43" s="33"/>
      <c r="N43" s="33">
        <v>0</v>
      </c>
      <c r="O43" s="33"/>
      <c r="P43" s="33"/>
      <c r="Q43" s="33">
        <v>0</v>
      </c>
      <c r="R43" s="33"/>
      <c r="S43" s="33"/>
      <c r="T43" s="27">
        <v>0</v>
      </c>
    </row>
    <row r="44" spans="1:20" ht="27.75" hidden="1" customHeight="1" x14ac:dyDescent="0.25">
      <c r="A44" s="30"/>
      <c r="C44" s="19"/>
      <c r="D44" s="19"/>
      <c r="E44" s="23"/>
      <c r="F44" s="22"/>
      <c r="G44" s="76"/>
      <c r="H44" s="24"/>
      <c r="I44" s="33"/>
      <c r="J44" s="33"/>
      <c r="K44" s="33">
        <v>0</v>
      </c>
      <c r="L44" s="33"/>
      <c r="M44" s="33"/>
      <c r="N44" s="33">
        <v>0</v>
      </c>
      <c r="O44" s="33"/>
      <c r="P44" s="33"/>
      <c r="Q44" s="33">
        <v>0</v>
      </c>
      <c r="R44" s="33"/>
      <c r="S44" s="33"/>
      <c r="T44" s="27">
        <v>0</v>
      </c>
    </row>
    <row r="45" spans="1:20" ht="20.100000000000001" hidden="1" customHeight="1" x14ac:dyDescent="0.25">
      <c r="A45" s="30"/>
      <c r="C45" s="149" t="s">
        <v>67</v>
      </c>
      <c r="D45" s="149"/>
      <c r="E45" s="149"/>
      <c r="F45" s="149"/>
      <c r="G45" s="149"/>
      <c r="H45" s="31"/>
      <c r="I45" s="105">
        <v>0</v>
      </c>
      <c r="J45" s="105">
        <v>0</v>
      </c>
      <c r="K45" s="37">
        <v>0</v>
      </c>
      <c r="L45" s="37">
        <v>0</v>
      </c>
      <c r="M45" s="37">
        <v>0</v>
      </c>
      <c r="N45" s="37">
        <v>0</v>
      </c>
      <c r="O45" s="37">
        <v>0</v>
      </c>
      <c r="P45" s="37">
        <v>0</v>
      </c>
      <c r="Q45" s="37">
        <v>0</v>
      </c>
      <c r="R45" s="37">
        <v>0</v>
      </c>
      <c r="S45" s="37">
        <v>0</v>
      </c>
      <c r="T45" s="37">
        <v>0</v>
      </c>
    </row>
    <row r="46" spans="1:20" ht="29.25" hidden="1" customHeight="1" x14ac:dyDescent="0.25">
      <c r="A46" s="30"/>
      <c r="C46" s="19" t="s">
        <v>68</v>
      </c>
      <c r="D46" s="77"/>
      <c r="E46" s="176" t="s">
        <v>9</v>
      </c>
      <c r="F46" s="176"/>
      <c r="G46" s="77"/>
      <c r="H46" s="31"/>
      <c r="I46" s="69">
        <v>0</v>
      </c>
      <c r="J46" s="69">
        <v>0</v>
      </c>
      <c r="K46" s="20">
        <v>0</v>
      </c>
      <c r="L46" s="69">
        <v>0</v>
      </c>
      <c r="M46" s="69">
        <v>0</v>
      </c>
      <c r="N46" s="20">
        <v>0</v>
      </c>
      <c r="O46" s="69">
        <v>0</v>
      </c>
      <c r="P46" s="69">
        <v>0</v>
      </c>
      <c r="Q46" s="20">
        <v>0</v>
      </c>
      <c r="R46" s="69">
        <v>0</v>
      </c>
      <c r="S46" s="69">
        <v>0</v>
      </c>
      <c r="T46" s="20">
        <v>0</v>
      </c>
    </row>
    <row r="47" spans="1:20" ht="27.75" hidden="1" customHeight="1" x14ac:dyDescent="0.25">
      <c r="A47" s="30"/>
      <c r="C47" s="28"/>
      <c r="D47" s="19"/>
      <c r="E47" s="21" t="s">
        <v>13</v>
      </c>
      <c r="F47" s="140" t="s">
        <v>121</v>
      </c>
      <c r="G47" s="23" t="s">
        <v>68</v>
      </c>
      <c r="H47" s="24"/>
      <c r="I47" s="33"/>
      <c r="J47" s="33"/>
      <c r="K47" s="33">
        <v>0</v>
      </c>
      <c r="L47" s="33"/>
      <c r="M47" s="33"/>
      <c r="N47" s="33">
        <v>0</v>
      </c>
      <c r="O47" s="33"/>
      <c r="P47" s="33"/>
      <c r="Q47" s="33">
        <v>0</v>
      </c>
      <c r="R47" s="33"/>
      <c r="S47" s="33"/>
      <c r="T47" s="27">
        <v>0</v>
      </c>
    </row>
    <row r="48" spans="1:20" ht="27.75" hidden="1" customHeight="1" x14ac:dyDescent="0.25">
      <c r="A48" s="30"/>
      <c r="C48" s="28"/>
      <c r="D48" s="19"/>
      <c r="E48" s="176" t="s">
        <v>10</v>
      </c>
      <c r="F48" s="176"/>
      <c r="H48" s="31"/>
      <c r="I48" s="69">
        <v>0</v>
      </c>
      <c r="J48" s="69">
        <v>0</v>
      </c>
      <c r="K48" s="20">
        <v>0</v>
      </c>
      <c r="L48" s="69">
        <v>0</v>
      </c>
      <c r="M48" s="69">
        <v>0</v>
      </c>
      <c r="N48" s="20">
        <v>0</v>
      </c>
      <c r="O48" s="69">
        <v>0</v>
      </c>
      <c r="P48" s="69">
        <v>0</v>
      </c>
      <c r="Q48" s="20">
        <v>0</v>
      </c>
      <c r="R48" s="69">
        <v>0</v>
      </c>
      <c r="S48" s="69">
        <v>0</v>
      </c>
      <c r="T48" s="20">
        <v>0</v>
      </c>
    </row>
    <row r="49" spans="1:20" ht="33.75" hidden="1" customHeight="1" x14ac:dyDescent="0.25">
      <c r="A49" s="30"/>
      <c r="C49" s="28"/>
      <c r="D49" s="19"/>
      <c r="E49" s="21"/>
      <c r="F49" s="22">
        <v>1581</v>
      </c>
      <c r="G49" s="23" t="s">
        <v>183</v>
      </c>
      <c r="H49" s="24" t="s">
        <v>104</v>
      </c>
      <c r="I49" s="33"/>
      <c r="J49" s="33"/>
      <c r="K49" s="33">
        <v>0</v>
      </c>
      <c r="L49" s="33"/>
      <c r="M49" s="33"/>
      <c r="N49" s="33">
        <v>0</v>
      </c>
      <c r="O49" s="33"/>
      <c r="P49" s="33"/>
      <c r="Q49" s="33">
        <v>0</v>
      </c>
      <c r="R49" s="33"/>
      <c r="S49" s="33"/>
      <c r="T49" s="27">
        <v>0</v>
      </c>
    </row>
    <row r="50" spans="1:20" ht="27.75" hidden="1" customHeight="1" x14ac:dyDescent="0.25">
      <c r="A50" s="30"/>
      <c r="C50" s="28"/>
      <c r="D50" s="19"/>
      <c r="E50" s="21"/>
      <c r="F50" s="22">
        <v>1587</v>
      </c>
      <c r="G50" s="23" t="s">
        <v>122</v>
      </c>
      <c r="H50" s="24" t="s">
        <v>104</v>
      </c>
      <c r="I50" s="33"/>
      <c r="J50" s="33"/>
      <c r="K50" s="33">
        <v>0</v>
      </c>
      <c r="L50" s="33"/>
      <c r="M50" s="33"/>
      <c r="N50" s="33">
        <v>0</v>
      </c>
      <c r="O50" s="33"/>
      <c r="P50" s="33"/>
      <c r="Q50" s="33">
        <v>0</v>
      </c>
      <c r="R50" s="33"/>
      <c r="S50" s="33"/>
      <c r="T50" s="27">
        <v>0</v>
      </c>
    </row>
    <row r="51" spans="1:20" ht="46.5" hidden="1" customHeight="1" x14ac:dyDescent="0.25">
      <c r="A51" s="30"/>
      <c r="C51" s="28"/>
      <c r="D51" s="19"/>
      <c r="E51" s="21"/>
      <c r="F51" s="22">
        <v>0</v>
      </c>
      <c r="G51" s="23" t="s">
        <v>184</v>
      </c>
      <c r="H51" s="24" t="s">
        <v>104</v>
      </c>
      <c r="I51" s="33"/>
      <c r="J51" s="33"/>
      <c r="K51" s="33">
        <v>0</v>
      </c>
      <c r="L51" s="33"/>
      <c r="M51" s="33"/>
      <c r="N51" s="33">
        <v>0</v>
      </c>
      <c r="O51" s="33"/>
      <c r="P51" s="33"/>
      <c r="Q51" s="33">
        <v>0</v>
      </c>
      <c r="R51" s="33"/>
      <c r="S51" s="33"/>
      <c r="T51" s="27">
        <v>0</v>
      </c>
    </row>
    <row r="52" spans="1:20" ht="20.100000000000001" hidden="1" customHeight="1" x14ac:dyDescent="0.25">
      <c r="A52" s="30"/>
      <c r="C52" s="149" t="s">
        <v>69</v>
      </c>
      <c r="D52" s="149"/>
      <c r="E52" s="149"/>
      <c r="F52" s="149"/>
      <c r="G52" s="149"/>
      <c r="H52" s="31"/>
      <c r="I52" s="37">
        <v>0</v>
      </c>
      <c r="J52" s="37">
        <v>0</v>
      </c>
      <c r="K52" s="37">
        <v>0</v>
      </c>
      <c r="L52" s="37">
        <v>0</v>
      </c>
      <c r="M52" s="37">
        <v>0</v>
      </c>
      <c r="N52" s="37">
        <v>0</v>
      </c>
      <c r="O52" s="37">
        <v>0</v>
      </c>
      <c r="P52" s="37">
        <v>0</v>
      </c>
      <c r="Q52" s="37">
        <v>0</v>
      </c>
      <c r="R52" s="37">
        <v>0</v>
      </c>
      <c r="S52" s="37">
        <v>0</v>
      </c>
      <c r="T52" s="37">
        <v>0</v>
      </c>
    </row>
    <row r="53" spans="1:20" ht="29.25" hidden="1" customHeight="1" x14ac:dyDescent="0.25">
      <c r="A53" s="30"/>
      <c r="C53" s="19" t="s">
        <v>70</v>
      </c>
      <c r="D53" s="77"/>
      <c r="E53" s="176" t="s">
        <v>9</v>
      </c>
      <c r="F53" s="176"/>
      <c r="G53" s="77"/>
      <c r="H53" s="31"/>
      <c r="I53" s="89">
        <v>0.53995338999999998</v>
      </c>
      <c r="J53" s="83">
        <v>3.3285068599999996</v>
      </c>
      <c r="K53" s="12">
        <v>3.8684602499999996</v>
      </c>
      <c r="L53" s="89">
        <v>0</v>
      </c>
      <c r="M53" s="83">
        <v>0</v>
      </c>
      <c r="N53" s="12">
        <v>0</v>
      </c>
      <c r="O53" s="89">
        <v>0</v>
      </c>
      <c r="P53" s="83">
        <v>0</v>
      </c>
      <c r="Q53" s="12">
        <v>0</v>
      </c>
      <c r="R53" s="89">
        <v>0.53995338999999998</v>
      </c>
      <c r="S53" s="83">
        <v>3.3285068599999996</v>
      </c>
      <c r="T53" s="12">
        <v>3.8684602499999996</v>
      </c>
    </row>
    <row r="54" spans="1:20" ht="27.75" hidden="1" customHeight="1" x14ac:dyDescent="0.25">
      <c r="A54" s="30"/>
      <c r="C54" s="28"/>
      <c r="D54" s="19"/>
      <c r="E54" s="21" t="s">
        <v>13</v>
      </c>
      <c r="F54" s="22" t="s">
        <v>71</v>
      </c>
      <c r="G54" s="23" t="s">
        <v>106</v>
      </c>
      <c r="H54" s="24"/>
      <c r="I54" s="33"/>
      <c r="J54" s="33">
        <v>0.15193956</v>
      </c>
      <c r="K54" s="27">
        <v>0.15193956</v>
      </c>
      <c r="L54" s="33"/>
      <c r="M54" s="33"/>
      <c r="N54" s="27">
        <v>0</v>
      </c>
      <c r="O54" s="33"/>
      <c r="P54" s="33"/>
      <c r="Q54" s="27">
        <v>0</v>
      </c>
      <c r="R54" s="33"/>
      <c r="S54" s="33">
        <v>0.15193956</v>
      </c>
      <c r="T54" s="27">
        <v>0.15193956</v>
      </c>
    </row>
    <row r="55" spans="1:20" ht="27.75" hidden="1" customHeight="1" x14ac:dyDescent="0.25">
      <c r="A55" s="30"/>
      <c r="C55" s="19"/>
      <c r="D55" s="19"/>
      <c r="E55" s="23"/>
      <c r="F55" s="22" t="s">
        <v>72</v>
      </c>
      <c r="G55" s="23" t="s">
        <v>108</v>
      </c>
      <c r="H55" s="24"/>
      <c r="I55" s="33">
        <v>0.53995338999999998</v>
      </c>
      <c r="J55" s="33"/>
      <c r="K55" s="27">
        <v>0.53995338999999998</v>
      </c>
      <c r="L55" s="33"/>
      <c r="M55" s="33"/>
      <c r="N55" s="27">
        <v>0</v>
      </c>
      <c r="O55" s="33"/>
      <c r="P55" s="33"/>
      <c r="Q55" s="27">
        <v>0</v>
      </c>
      <c r="R55" s="33">
        <v>0.53995338999999998</v>
      </c>
      <c r="S55" s="33"/>
      <c r="T55" s="27">
        <v>0.53995338999999998</v>
      </c>
    </row>
    <row r="56" spans="1:20" ht="27.75" hidden="1" customHeight="1" x14ac:dyDescent="0.25">
      <c r="A56" s="30"/>
      <c r="C56" s="19"/>
      <c r="D56" s="19"/>
      <c r="E56" s="23"/>
      <c r="F56" s="22" t="s">
        <v>185</v>
      </c>
      <c r="G56" s="23" t="s">
        <v>186</v>
      </c>
      <c r="H56" s="24"/>
      <c r="I56" s="33"/>
      <c r="J56" s="33"/>
      <c r="K56" s="27">
        <v>0</v>
      </c>
      <c r="L56" s="33"/>
      <c r="M56" s="33"/>
      <c r="N56" s="27">
        <v>0</v>
      </c>
      <c r="O56" s="33"/>
      <c r="P56" s="33"/>
      <c r="Q56" s="27">
        <v>0</v>
      </c>
      <c r="R56" s="33"/>
      <c r="S56" s="33"/>
      <c r="T56" s="27">
        <v>0</v>
      </c>
    </row>
    <row r="57" spans="1:20" ht="27.75" hidden="1" customHeight="1" x14ac:dyDescent="0.25">
      <c r="A57" s="30"/>
      <c r="C57" s="19"/>
      <c r="D57" s="19"/>
      <c r="E57" s="23"/>
      <c r="F57" s="22" t="s">
        <v>123</v>
      </c>
      <c r="G57" s="23" t="s">
        <v>124</v>
      </c>
      <c r="H57" s="24"/>
      <c r="I57" s="33"/>
      <c r="J57" s="33">
        <v>0</v>
      </c>
      <c r="K57" s="27">
        <v>0</v>
      </c>
      <c r="L57" s="33"/>
      <c r="M57" s="33">
        <v>0</v>
      </c>
      <c r="N57" s="27">
        <v>0</v>
      </c>
      <c r="O57" s="33"/>
      <c r="P57" s="33"/>
      <c r="Q57" s="27">
        <v>0</v>
      </c>
      <c r="R57" s="33"/>
      <c r="S57" s="33"/>
      <c r="T57" s="27">
        <v>0</v>
      </c>
    </row>
    <row r="58" spans="1:20" ht="27.75" hidden="1" customHeight="1" x14ac:dyDescent="0.25">
      <c r="A58" s="30"/>
      <c r="C58" s="19"/>
      <c r="D58" s="19"/>
      <c r="E58" s="23"/>
      <c r="F58" s="22" t="s">
        <v>125</v>
      </c>
      <c r="G58" s="23" t="s">
        <v>126</v>
      </c>
      <c r="H58" s="24"/>
      <c r="I58" s="33"/>
      <c r="J58" s="33"/>
      <c r="K58" s="27">
        <v>0</v>
      </c>
      <c r="L58" s="33"/>
      <c r="M58" s="33"/>
      <c r="N58" s="27">
        <v>0</v>
      </c>
      <c r="O58" s="33"/>
      <c r="P58" s="33"/>
      <c r="Q58" s="27">
        <v>0</v>
      </c>
      <c r="R58" s="33"/>
      <c r="S58" s="33"/>
      <c r="T58" s="27">
        <v>0</v>
      </c>
    </row>
    <row r="59" spans="1:20" ht="27.75" hidden="1" customHeight="1" x14ac:dyDescent="0.25">
      <c r="A59" s="30"/>
      <c r="C59" s="19"/>
      <c r="D59" s="19"/>
      <c r="E59" s="23"/>
      <c r="F59" s="22" t="s">
        <v>127</v>
      </c>
      <c r="G59" s="23" t="s">
        <v>118</v>
      </c>
      <c r="H59" s="24"/>
      <c r="I59" s="33"/>
      <c r="J59" s="33">
        <v>9.3348300000000006E-3</v>
      </c>
      <c r="K59" s="27">
        <v>9.3348300000000006E-3</v>
      </c>
      <c r="L59" s="33"/>
      <c r="M59" s="33"/>
      <c r="N59" s="27">
        <v>0</v>
      </c>
      <c r="O59" s="33"/>
      <c r="P59" s="33"/>
      <c r="Q59" s="27">
        <v>0</v>
      </c>
      <c r="R59" s="33"/>
      <c r="S59" s="33">
        <v>9.3348300000000006E-3</v>
      </c>
      <c r="T59" s="27">
        <v>9.3348300000000006E-3</v>
      </c>
    </row>
    <row r="60" spans="1:20" ht="27.75" hidden="1" customHeight="1" x14ac:dyDescent="0.25">
      <c r="A60" s="30"/>
      <c r="C60" s="19"/>
      <c r="D60" s="19"/>
      <c r="E60" s="23"/>
      <c r="F60" s="22" t="s">
        <v>187</v>
      </c>
      <c r="G60" s="23" t="s">
        <v>188</v>
      </c>
      <c r="H60" s="24"/>
      <c r="I60" s="33"/>
      <c r="J60" s="33"/>
      <c r="K60" s="27">
        <v>0</v>
      </c>
      <c r="L60" s="33"/>
      <c r="M60" s="33"/>
      <c r="N60" s="27">
        <v>0</v>
      </c>
      <c r="O60" s="33"/>
      <c r="P60" s="33"/>
      <c r="Q60" s="27">
        <v>0</v>
      </c>
      <c r="R60" s="33"/>
      <c r="S60" s="33"/>
      <c r="T60" s="27">
        <v>0</v>
      </c>
    </row>
    <row r="61" spans="1:20" ht="27.75" hidden="1" customHeight="1" x14ac:dyDescent="0.25">
      <c r="A61" s="30"/>
      <c r="C61" s="19"/>
      <c r="D61" s="19"/>
      <c r="E61" s="23"/>
      <c r="F61" s="22" t="s">
        <v>73</v>
      </c>
      <c r="G61" s="23" t="s">
        <v>128</v>
      </c>
      <c r="H61" s="24"/>
      <c r="I61" s="33">
        <v>0</v>
      </c>
      <c r="J61" s="33"/>
      <c r="K61" s="27">
        <v>0</v>
      </c>
      <c r="L61" s="33"/>
      <c r="M61" s="33"/>
      <c r="N61" s="27">
        <v>0</v>
      </c>
      <c r="O61" s="33"/>
      <c r="P61" s="33"/>
      <c r="Q61" s="27">
        <v>0</v>
      </c>
      <c r="R61" s="33">
        <v>0</v>
      </c>
      <c r="S61" s="33"/>
      <c r="T61" s="27">
        <v>0</v>
      </c>
    </row>
    <row r="62" spans="1:20" ht="27.75" hidden="1" customHeight="1" x14ac:dyDescent="0.25">
      <c r="A62" s="30"/>
      <c r="C62" s="19"/>
      <c r="D62" s="19"/>
      <c r="E62" s="23"/>
      <c r="F62" s="22" t="s">
        <v>189</v>
      </c>
      <c r="G62" s="23" t="s">
        <v>190</v>
      </c>
      <c r="H62" s="24"/>
      <c r="I62" s="33"/>
      <c r="J62" s="33"/>
      <c r="K62" s="27">
        <v>0</v>
      </c>
      <c r="L62" s="33"/>
      <c r="M62" s="33"/>
      <c r="N62" s="27">
        <v>0</v>
      </c>
      <c r="O62" s="33"/>
      <c r="P62" s="33"/>
      <c r="Q62" s="27">
        <v>0</v>
      </c>
      <c r="R62" s="33"/>
      <c r="S62" s="33"/>
      <c r="T62" s="27">
        <v>0</v>
      </c>
    </row>
    <row r="63" spans="1:20" ht="27.75" hidden="1" customHeight="1" x14ac:dyDescent="0.25">
      <c r="A63" s="30"/>
      <c r="C63" s="19"/>
      <c r="D63" s="19"/>
      <c r="E63" s="23"/>
      <c r="F63" s="22" t="s">
        <v>74</v>
      </c>
      <c r="G63" s="23" t="s">
        <v>129</v>
      </c>
      <c r="H63" s="24"/>
      <c r="I63" s="33"/>
      <c r="J63" s="33">
        <v>2.9615977299999998</v>
      </c>
      <c r="K63" s="27">
        <v>2.9615977299999998</v>
      </c>
      <c r="L63" s="33"/>
      <c r="M63" s="33"/>
      <c r="N63" s="27">
        <v>0</v>
      </c>
      <c r="O63" s="33"/>
      <c r="P63" s="33"/>
      <c r="Q63" s="27">
        <v>0</v>
      </c>
      <c r="R63" s="33"/>
      <c r="S63" s="33">
        <v>2.9615977299999998</v>
      </c>
      <c r="T63" s="27">
        <v>2.9615977299999998</v>
      </c>
    </row>
    <row r="64" spans="1:20" ht="27.75" hidden="1" customHeight="1" x14ac:dyDescent="0.25">
      <c r="A64" s="30"/>
      <c r="C64" s="19"/>
      <c r="D64" s="19"/>
      <c r="E64" s="23"/>
      <c r="F64" s="22" t="s">
        <v>130</v>
      </c>
      <c r="G64" s="23" t="s">
        <v>131</v>
      </c>
      <c r="H64" s="24"/>
      <c r="I64" s="33"/>
      <c r="J64" s="33">
        <v>0</v>
      </c>
      <c r="K64" s="27">
        <v>0</v>
      </c>
      <c r="L64" s="33"/>
      <c r="M64" s="33">
        <v>0</v>
      </c>
      <c r="N64" s="27">
        <v>0</v>
      </c>
      <c r="O64" s="33"/>
      <c r="P64" s="33"/>
      <c r="Q64" s="27">
        <v>0</v>
      </c>
      <c r="R64" s="33"/>
      <c r="S64" s="33"/>
      <c r="T64" s="27">
        <v>0</v>
      </c>
    </row>
    <row r="65" spans="1:20" ht="27.75" hidden="1" customHeight="1" x14ac:dyDescent="0.25">
      <c r="A65" s="30"/>
      <c r="C65" s="19"/>
      <c r="D65" s="19"/>
      <c r="E65" s="23"/>
      <c r="F65" s="22" t="s">
        <v>132</v>
      </c>
      <c r="G65" s="23" t="s">
        <v>114</v>
      </c>
      <c r="H65" s="24"/>
      <c r="I65" s="33"/>
      <c r="J65" s="33"/>
      <c r="K65" s="27">
        <v>0</v>
      </c>
      <c r="L65" s="33"/>
      <c r="M65" s="33"/>
      <c r="N65" s="27">
        <v>0</v>
      </c>
      <c r="O65" s="33"/>
      <c r="P65" s="33"/>
      <c r="Q65" s="27">
        <v>0</v>
      </c>
      <c r="R65" s="33"/>
      <c r="S65" s="33"/>
      <c r="T65" s="27">
        <v>0</v>
      </c>
    </row>
    <row r="66" spans="1:20" ht="27.75" hidden="1" customHeight="1" x14ac:dyDescent="0.25">
      <c r="A66" s="30"/>
      <c r="C66" s="19"/>
      <c r="D66" s="19"/>
      <c r="E66" s="23"/>
      <c r="F66" s="22" t="s">
        <v>133</v>
      </c>
      <c r="G66" s="23" t="s">
        <v>181</v>
      </c>
      <c r="H66" s="24"/>
      <c r="I66" s="33"/>
      <c r="J66" s="33"/>
      <c r="K66" s="27">
        <v>0</v>
      </c>
      <c r="L66" s="33"/>
      <c r="M66" s="33"/>
      <c r="N66" s="27">
        <v>0</v>
      </c>
      <c r="O66" s="33"/>
      <c r="P66" s="33"/>
      <c r="Q66" s="27">
        <v>0</v>
      </c>
      <c r="R66" s="33"/>
      <c r="S66" s="33"/>
      <c r="T66" s="27">
        <v>0</v>
      </c>
    </row>
    <row r="67" spans="1:20" ht="27.75" hidden="1" customHeight="1" x14ac:dyDescent="0.25">
      <c r="A67" s="30"/>
      <c r="C67" s="19"/>
      <c r="D67" s="19"/>
      <c r="E67" s="23"/>
      <c r="F67" s="22" t="s">
        <v>134</v>
      </c>
      <c r="G67" s="23" t="s">
        <v>111</v>
      </c>
      <c r="H67" s="24"/>
      <c r="I67" s="33"/>
      <c r="J67" s="33"/>
      <c r="K67" s="27">
        <v>0</v>
      </c>
      <c r="L67" s="33"/>
      <c r="M67" s="33"/>
      <c r="N67" s="27">
        <v>0</v>
      </c>
      <c r="O67" s="33"/>
      <c r="P67" s="33"/>
      <c r="Q67" s="27">
        <v>0</v>
      </c>
      <c r="R67" s="33"/>
      <c r="S67" s="33"/>
      <c r="T67" s="27">
        <v>0</v>
      </c>
    </row>
    <row r="68" spans="1:20" ht="27.75" hidden="1" customHeight="1" x14ac:dyDescent="0.25">
      <c r="A68" s="30"/>
      <c r="C68" s="19"/>
      <c r="D68" s="19"/>
      <c r="E68" s="23"/>
      <c r="F68" s="22" t="s">
        <v>135</v>
      </c>
      <c r="G68" s="23" t="s">
        <v>136</v>
      </c>
      <c r="H68" s="24"/>
      <c r="I68" s="33"/>
      <c r="J68" s="33">
        <v>0.12110641</v>
      </c>
      <c r="K68" s="27">
        <v>0.12110641</v>
      </c>
      <c r="L68" s="33"/>
      <c r="M68" s="33"/>
      <c r="N68" s="27">
        <v>0</v>
      </c>
      <c r="O68" s="33"/>
      <c r="P68" s="33"/>
      <c r="Q68" s="27">
        <v>0</v>
      </c>
      <c r="R68" s="33"/>
      <c r="S68" s="33">
        <v>0.12110641</v>
      </c>
      <c r="T68" s="27">
        <v>0.12110641</v>
      </c>
    </row>
    <row r="69" spans="1:20" ht="27.75" hidden="1" customHeight="1" x14ac:dyDescent="0.25">
      <c r="A69" s="30"/>
      <c r="C69" s="19"/>
      <c r="D69" s="19"/>
      <c r="E69" s="23"/>
      <c r="F69" s="22">
        <v>7335</v>
      </c>
      <c r="G69" s="23" t="s">
        <v>137</v>
      </c>
      <c r="H69" s="24"/>
      <c r="I69" s="33"/>
      <c r="J69" s="33">
        <v>8.4528329999999999E-2</v>
      </c>
      <c r="K69" s="27">
        <v>8.4528329999999999E-2</v>
      </c>
      <c r="L69" s="33"/>
      <c r="M69" s="33"/>
      <c r="N69" s="27">
        <v>0</v>
      </c>
      <c r="O69" s="33"/>
      <c r="P69" s="33"/>
      <c r="Q69" s="27">
        <v>0</v>
      </c>
      <c r="R69" s="33"/>
      <c r="S69" s="33">
        <v>8.4528329999999999E-2</v>
      </c>
      <c r="T69" s="27">
        <v>8.4528329999999999E-2</v>
      </c>
    </row>
    <row r="70" spans="1:20" ht="27.75" hidden="1" customHeight="1" x14ac:dyDescent="0.25">
      <c r="A70" s="30"/>
      <c r="C70" s="19"/>
      <c r="D70" s="19"/>
      <c r="E70" s="23"/>
      <c r="F70" s="22" t="s">
        <v>138</v>
      </c>
      <c r="G70" s="23" t="s">
        <v>139</v>
      </c>
      <c r="H70" s="24"/>
      <c r="I70" s="33"/>
      <c r="J70" s="33"/>
      <c r="K70" s="27">
        <v>0</v>
      </c>
      <c r="L70" s="33"/>
      <c r="M70" s="33"/>
      <c r="N70" s="27">
        <v>0</v>
      </c>
      <c r="O70" s="33"/>
      <c r="P70" s="33"/>
      <c r="Q70" s="27">
        <v>0</v>
      </c>
      <c r="R70" s="33"/>
      <c r="S70" s="33"/>
      <c r="T70" s="27">
        <v>0</v>
      </c>
    </row>
    <row r="71" spans="1:20" ht="27.75" hidden="1" customHeight="1" x14ac:dyDescent="0.25">
      <c r="A71" s="30"/>
      <c r="C71" s="19"/>
      <c r="D71" s="19"/>
      <c r="E71" s="23"/>
      <c r="F71" s="22">
        <v>8214</v>
      </c>
      <c r="G71" s="23" t="s">
        <v>75</v>
      </c>
      <c r="H71" s="24"/>
      <c r="I71" s="33">
        <v>0</v>
      </c>
      <c r="J71" s="33"/>
      <c r="K71" s="27">
        <v>0</v>
      </c>
      <c r="L71" s="33"/>
      <c r="M71" s="33"/>
      <c r="N71" s="27">
        <v>0</v>
      </c>
      <c r="O71" s="33"/>
      <c r="P71" s="33"/>
      <c r="Q71" s="27">
        <v>0</v>
      </c>
      <c r="R71" s="33">
        <v>0</v>
      </c>
      <c r="S71" s="33"/>
      <c r="T71" s="27">
        <v>0</v>
      </c>
    </row>
    <row r="72" spans="1:20" ht="20.100000000000001" hidden="1" customHeight="1" x14ac:dyDescent="0.25">
      <c r="A72" s="30"/>
      <c r="C72" s="149" t="s">
        <v>76</v>
      </c>
      <c r="D72" s="149"/>
      <c r="E72" s="149"/>
      <c r="F72" s="149"/>
      <c r="G72" s="149"/>
      <c r="H72" s="31"/>
      <c r="I72" s="15">
        <v>0.53995338999999998</v>
      </c>
      <c r="J72" s="86">
        <v>3.3285068599999996</v>
      </c>
      <c r="K72" s="15">
        <v>3.8684602499999996</v>
      </c>
      <c r="L72" s="15">
        <v>0</v>
      </c>
      <c r="M72" s="15">
        <v>0</v>
      </c>
      <c r="N72" s="15">
        <v>0</v>
      </c>
      <c r="O72" s="15">
        <v>0</v>
      </c>
      <c r="P72" s="15">
        <v>0</v>
      </c>
      <c r="Q72" s="15">
        <v>0</v>
      </c>
      <c r="R72" s="15">
        <v>0.53995338999999998</v>
      </c>
      <c r="S72" s="15">
        <v>3.3285068599999996</v>
      </c>
      <c r="T72" s="15">
        <v>3.8684602499999996</v>
      </c>
    </row>
    <row r="73" spans="1:20" ht="30" hidden="1" customHeight="1" x14ac:dyDescent="0.25">
      <c r="A73" s="30"/>
      <c r="C73" s="19" t="s">
        <v>77</v>
      </c>
      <c r="D73" s="77"/>
      <c r="E73" s="176" t="s">
        <v>9</v>
      </c>
      <c r="F73" s="176"/>
      <c r="G73" s="77"/>
      <c r="H73" s="31"/>
      <c r="I73" s="20">
        <v>0</v>
      </c>
      <c r="J73" s="20">
        <v>0</v>
      </c>
      <c r="K73" s="20">
        <v>0</v>
      </c>
      <c r="L73" s="20">
        <v>0</v>
      </c>
      <c r="M73" s="20">
        <v>0</v>
      </c>
      <c r="N73" s="20">
        <v>0</v>
      </c>
      <c r="O73" s="20">
        <v>0</v>
      </c>
      <c r="P73" s="20">
        <v>0</v>
      </c>
      <c r="Q73" s="20">
        <v>0</v>
      </c>
      <c r="R73" s="20">
        <v>0</v>
      </c>
      <c r="S73" s="20">
        <v>0</v>
      </c>
      <c r="T73" s="20">
        <v>0</v>
      </c>
    </row>
    <row r="74" spans="1:20" ht="27.75" hidden="1" customHeight="1" x14ac:dyDescent="0.25">
      <c r="A74" s="30"/>
      <c r="C74" s="19"/>
      <c r="D74" s="19"/>
      <c r="E74" s="23"/>
      <c r="F74" s="22">
        <v>0</v>
      </c>
      <c r="G74" s="23" t="s">
        <v>140</v>
      </c>
      <c r="H74" s="24"/>
      <c r="I74" s="33"/>
      <c r="J74" s="33">
        <v>0</v>
      </c>
      <c r="K74" s="33">
        <v>0</v>
      </c>
      <c r="L74" s="33"/>
      <c r="M74" s="33"/>
      <c r="N74" s="33">
        <v>0</v>
      </c>
      <c r="O74" s="33"/>
      <c r="P74" s="33">
        <v>0</v>
      </c>
      <c r="Q74" s="33">
        <v>0</v>
      </c>
      <c r="R74" s="33"/>
      <c r="S74" s="33"/>
      <c r="T74" s="27">
        <v>0</v>
      </c>
    </row>
    <row r="75" spans="1:20" ht="20.100000000000001" hidden="1" customHeight="1" x14ac:dyDescent="0.25">
      <c r="A75" s="30"/>
      <c r="C75" s="149" t="s">
        <v>33</v>
      </c>
      <c r="D75" s="149"/>
      <c r="E75" s="149"/>
      <c r="F75" s="149"/>
      <c r="G75" s="149"/>
      <c r="H75" s="31"/>
      <c r="I75" s="85">
        <v>0</v>
      </c>
      <c r="J75" s="86">
        <v>0</v>
      </c>
      <c r="K75" s="86">
        <v>0</v>
      </c>
      <c r="L75" s="85">
        <v>0</v>
      </c>
      <c r="M75" s="85">
        <v>0</v>
      </c>
      <c r="N75" s="85">
        <v>0</v>
      </c>
      <c r="O75" s="85">
        <v>0</v>
      </c>
      <c r="P75" s="86">
        <v>0</v>
      </c>
      <c r="Q75" s="86">
        <v>0</v>
      </c>
      <c r="R75" s="85">
        <v>0</v>
      </c>
      <c r="S75" s="85">
        <v>0</v>
      </c>
      <c r="T75" s="85">
        <v>0</v>
      </c>
    </row>
    <row r="76" spans="1:20" ht="30" hidden="1" customHeight="1" x14ac:dyDescent="0.25">
      <c r="A76" s="30"/>
      <c r="C76" s="19" t="s">
        <v>78</v>
      </c>
      <c r="D76" s="77"/>
      <c r="E76" s="176" t="s">
        <v>9</v>
      </c>
      <c r="F76" s="176"/>
      <c r="G76" s="77"/>
      <c r="H76" s="31"/>
      <c r="I76" s="89">
        <v>0</v>
      </c>
      <c r="J76" s="89">
        <v>49.216419800000004</v>
      </c>
      <c r="K76" s="12">
        <v>49.216419800000004</v>
      </c>
      <c r="L76" s="89">
        <v>0</v>
      </c>
      <c r="M76" s="89">
        <v>48.768368730000006</v>
      </c>
      <c r="N76" s="12">
        <v>48.768368730000006</v>
      </c>
      <c r="O76" s="89">
        <v>0</v>
      </c>
      <c r="P76" s="89">
        <v>0</v>
      </c>
      <c r="Q76" s="12">
        <v>0</v>
      </c>
      <c r="R76" s="89">
        <v>0</v>
      </c>
      <c r="S76" s="89">
        <v>0.44805107</v>
      </c>
      <c r="T76" s="12">
        <v>0.44805107</v>
      </c>
    </row>
    <row r="77" spans="1:20" ht="27.75" hidden="1" customHeight="1" x14ac:dyDescent="0.25">
      <c r="A77" s="30"/>
      <c r="C77" s="28"/>
      <c r="D77" s="19"/>
      <c r="E77" s="21" t="s">
        <v>13</v>
      </c>
      <c r="F77" s="22">
        <v>7770</v>
      </c>
      <c r="G77" s="23" t="s">
        <v>141</v>
      </c>
      <c r="H77" s="24" t="s">
        <v>99</v>
      </c>
      <c r="I77" s="33"/>
      <c r="J77" s="33">
        <v>19.781944760000002</v>
      </c>
      <c r="K77" s="27">
        <v>19.781944760000002</v>
      </c>
      <c r="L77" s="33"/>
      <c r="M77" s="33">
        <v>19.781944760000002</v>
      </c>
      <c r="N77" s="27">
        <v>19.781944760000002</v>
      </c>
      <c r="O77" s="33"/>
      <c r="P77" s="33"/>
      <c r="Q77" s="27">
        <v>0</v>
      </c>
      <c r="R77" s="33"/>
      <c r="S77" s="33"/>
      <c r="T77" s="27">
        <v>0</v>
      </c>
    </row>
    <row r="78" spans="1:20" ht="27.75" hidden="1" customHeight="1" x14ac:dyDescent="0.25">
      <c r="A78" s="30"/>
      <c r="C78" s="28"/>
      <c r="D78" s="19"/>
      <c r="E78" s="21"/>
      <c r="F78" s="22">
        <v>7507</v>
      </c>
      <c r="G78" s="23" t="s">
        <v>142</v>
      </c>
      <c r="H78" s="24"/>
      <c r="I78" s="33"/>
      <c r="J78" s="33">
        <v>0.22772116000000001</v>
      </c>
      <c r="K78" s="27">
        <v>0.22772116000000001</v>
      </c>
      <c r="L78" s="33"/>
      <c r="M78" s="33">
        <v>0.22772116000000001</v>
      </c>
      <c r="N78" s="27">
        <v>0.22772116000000001</v>
      </c>
      <c r="O78" s="33"/>
      <c r="P78" s="33"/>
      <c r="Q78" s="27">
        <v>0</v>
      </c>
      <c r="R78" s="33"/>
      <c r="S78" s="33"/>
      <c r="T78" s="27">
        <v>0</v>
      </c>
    </row>
    <row r="79" spans="1:20" ht="27.75" hidden="1" customHeight="1" x14ac:dyDescent="0.25">
      <c r="A79" s="30"/>
      <c r="C79" s="28"/>
      <c r="D79" s="19"/>
      <c r="E79" s="21"/>
      <c r="F79" s="22">
        <v>7305</v>
      </c>
      <c r="G79" s="23" t="s">
        <v>143</v>
      </c>
      <c r="H79" s="24"/>
      <c r="I79" s="33"/>
      <c r="J79" s="33">
        <v>3.2430194800000001</v>
      </c>
      <c r="K79" s="27">
        <v>3.2430194800000001</v>
      </c>
      <c r="L79" s="33"/>
      <c r="M79" s="33">
        <v>3.2430194800000001</v>
      </c>
      <c r="N79" s="27">
        <v>3.2430194800000001</v>
      </c>
      <c r="O79" s="33"/>
      <c r="P79" s="33"/>
      <c r="Q79" s="27">
        <v>0</v>
      </c>
      <c r="R79" s="33"/>
      <c r="S79" s="33"/>
      <c r="T79" s="27">
        <v>0</v>
      </c>
    </row>
    <row r="80" spans="1:20" ht="27.75" hidden="1" customHeight="1" x14ac:dyDescent="0.25">
      <c r="A80" s="30"/>
      <c r="C80" s="28"/>
      <c r="D80" s="19"/>
      <c r="E80" s="21"/>
      <c r="F80" s="22">
        <v>0</v>
      </c>
      <c r="G80" s="23" t="s">
        <v>144</v>
      </c>
      <c r="H80" s="24"/>
      <c r="I80" s="33"/>
      <c r="J80" s="33">
        <v>0</v>
      </c>
      <c r="K80" s="27">
        <v>0</v>
      </c>
      <c r="L80" s="33"/>
      <c r="M80" s="33"/>
      <c r="N80" s="27">
        <v>0</v>
      </c>
      <c r="O80" s="33"/>
      <c r="P80" s="33">
        <v>0</v>
      </c>
      <c r="Q80" s="27">
        <v>0</v>
      </c>
      <c r="R80" s="33"/>
      <c r="S80" s="33"/>
      <c r="T80" s="27">
        <v>0</v>
      </c>
    </row>
    <row r="81" spans="1:20" ht="27.75" hidden="1" customHeight="1" x14ac:dyDescent="0.25">
      <c r="A81" s="30"/>
      <c r="C81" s="28"/>
      <c r="D81" s="19"/>
      <c r="E81" s="21"/>
      <c r="F81" s="22">
        <v>0</v>
      </c>
      <c r="G81" s="23" t="s">
        <v>145</v>
      </c>
      <c r="H81" s="24"/>
      <c r="I81" s="33"/>
      <c r="J81" s="33">
        <v>0</v>
      </c>
      <c r="K81" s="27">
        <v>0</v>
      </c>
      <c r="L81" s="33"/>
      <c r="M81" s="33">
        <v>0</v>
      </c>
      <c r="N81" s="27">
        <v>0</v>
      </c>
      <c r="O81" s="33"/>
      <c r="P81" s="33"/>
      <c r="Q81" s="27">
        <v>0</v>
      </c>
      <c r="R81" s="33"/>
      <c r="S81" s="33"/>
      <c r="T81" s="27">
        <v>0</v>
      </c>
    </row>
    <row r="82" spans="1:20" ht="27.75" hidden="1" customHeight="1" x14ac:dyDescent="0.25">
      <c r="A82" s="30"/>
      <c r="C82" s="28"/>
      <c r="D82" s="19"/>
      <c r="E82" s="21"/>
      <c r="F82" s="22">
        <v>0</v>
      </c>
      <c r="G82" s="23" t="s">
        <v>146</v>
      </c>
      <c r="H82" s="24"/>
      <c r="I82" s="33"/>
      <c r="J82" s="33">
        <v>0</v>
      </c>
      <c r="K82" s="27">
        <v>0</v>
      </c>
      <c r="L82" s="33"/>
      <c r="M82" s="33"/>
      <c r="N82" s="27">
        <v>0</v>
      </c>
      <c r="O82" s="33"/>
      <c r="P82" s="33"/>
      <c r="Q82" s="27">
        <v>0</v>
      </c>
      <c r="R82" s="33"/>
      <c r="S82" s="33">
        <v>0</v>
      </c>
      <c r="T82" s="27">
        <v>0</v>
      </c>
    </row>
    <row r="83" spans="1:20" ht="27.75" hidden="1" customHeight="1" x14ac:dyDescent="0.25">
      <c r="A83" s="30"/>
      <c r="C83" s="28"/>
      <c r="D83" s="19"/>
      <c r="E83" s="21"/>
      <c r="F83" s="22">
        <v>0</v>
      </c>
      <c r="G83" s="23" t="s">
        <v>151</v>
      </c>
      <c r="H83" s="24"/>
      <c r="I83" s="33"/>
      <c r="J83" s="33">
        <v>0</v>
      </c>
      <c r="K83" s="27">
        <v>0</v>
      </c>
      <c r="L83" s="33"/>
      <c r="M83" s="33"/>
      <c r="N83" s="27">
        <v>0</v>
      </c>
      <c r="O83" s="33"/>
      <c r="P83" s="33"/>
      <c r="Q83" s="27">
        <v>0</v>
      </c>
      <c r="R83" s="33"/>
      <c r="S83" s="33">
        <v>0</v>
      </c>
      <c r="T83" s="27">
        <v>0</v>
      </c>
    </row>
    <row r="84" spans="1:20" ht="27.75" hidden="1" customHeight="1" x14ac:dyDescent="0.25">
      <c r="A84" s="30"/>
      <c r="C84" s="28"/>
      <c r="D84" s="19"/>
      <c r="E84" s="21"/>
      <c r="F84" s="22"/>
      <c r="G84" s="23" t="s">
        <v>151</v>
      </c>
      <c r="H84" s="24"/>
      <c r="I84" s="33"/>
      <c r="J84" s="33">
        <v>0</v>
      </c>
      <c r="K84" s="27">
        <v>0</v>
      </c>
      <c r="L84" s="33"/>
      <c r="M84" s="33"/>
      <c r="N84" s="27">
        <v>0</v>
      </c>
      <c r="O84" s="33"/>
      <c r="P84" s="33"/>
      <c r="Q84" s="27">
        <v>0</v>
      </c>
      <c r="R84" s="33"/>
      <c r="S84" s="33">
        <v>0</v>
      </c>
      <c r="T84" s="27">
        <v>0</v>
      </c>
    </row>
    <row r="85" spans="1:20" ht="27.75" hidden="1" customHeight="1" x14ac:dyDescent="0.25">
      <c r="A85" s="30"/>
      <c r="C85" s="28"/>
      <c r="D85" s="19"/>
      <c r="E85" s="21"/>
      <c r="F85" s="22">
        <v>7204</v>
      </c>
      <c r="G85" s="23" t="s">
        <v>147</v>
      </c>
      <c r="H85" s="24"/>
      <c r="I85" s="33"/>
      <c r="J85" s="33">
        <v>6.4798364199999998</v>
      </c>
      <c r="K85" s="27">
        <v>6.4798364199999998</v>
      </c>
      <c r="L85" s="33"/>
      <c r="M85" s="33">
        <v>6.4798364199999998</v>
      </c>
      <c r="N85" s="27">
        <v>6.4798364199999998</v>
      </c>
      <c r="O85" s="33"/>
      <c r="P85" s="33"/>
      <c r="Q85" s="27">
        <v>0</v>
      </c>
      <c r="R85" s="33"/>
      <c r="S85" s="33"/>
      <c r="T85" s="27">
        <v>0</v>
      </c>
    </row>
    <row r="86" spans="1:20" ht="27.75" hidden="1" customHeight="1" x14ac:dyDescent="0.25">
      <c r="A86" s="30"/>
      <c r="C86" s="28"/>
      <c r="D86" s="19"/>
      <c r="E86" s="21"/>
      <c r="F86" s="22"/>
      <c r="G86" s="23" t="s">
        <v>148</v>
      </c>
      <c r="H86" s="24"/>
      <c r="I86" s="33"/>
      <c r="J86" s="33">
        <v>15.37331799</v>
      </c>
      <c r="K86" s="27">
        <v>15.37331799</v>
      </c>
      <c r="L86" s="33"/>
      <c r="M86" s="33">
        <v>15.37331799</v>
      </c>
      <c r="N86" s="27">
        <v>15.37331799</v>
      </c>
      <c r="O86" s="33"/>
      <c r="P86" s="33"/>
      <c r="Q86" s="27">
        <v>0</v>
      </c>
      <c r="R86" s="33"/>
      <c r="S86" s="33"/>
      <c r="T86" s="27">
        <v>0</v>
      </c>
    </row>
    <row r="87" spans="1:20" ht="27.75" hidden="1" customHeight="1" x14ac:dyDescent="0.25">
      <c r="A87" s="30"/>
      <c r="C87" s="28"/>
      <c r="D87" s="19"/>
      <c r="E87" s="21"/>
      <c r="F87" s="22">
        <v>0</v>
      </c>
      <c r="G87" s="23" t="s">
        <v>149</v>
      </c>
      <c r="H87" s="24"/>
      <c r="I87" s="33"/>
      <c r="J87" s="33">
        <v>0</v>
      </c>
      <c r="K87" s="27">
        <v>0</v>
      </c>
      <c r="L87" s="33"/>
      <c r="M87" s="33"/>
      <c r="N87" s="27">
        <v>0</v>
      </c>
      <c r="O87" s="33"/>
      <c r="P87" s="33"/>
      <c r="Q87" s="27">
        <v>0</v>
      </c>
      <c r="R87" s="33"/>
      <c r="S87" s="33">
        <v>0</v>
      </c>
      <c r="T87" s="27">
        <v>0</v>
      </c>
    </row>
    <row r="88" spans="1:20" ht="27.75" hidden="1" customHeight="1" x14ac:dyDescent="0.25">
      <c r="A88" s="30"/>
      <c r="C88" s="28"/>
      <c r="D88" s="19"/>
      <c r="E88" s="21"/>
      <c r="F88" s="22">
        <v>7415</v>
      </c>
      <c r="G88" s="23" t="s">
        <v>150</v>
      </c>
      <c r="H88" s="24"/>
      <c r="I88" s="33"/>
      <c r="J88" s="33">
        <v>1.5</v>
      </c>
      <c r="K88" s="27">
        <v>1.5</v>
      </c>
      <c r="L88" s="33"/>
      <c r="M88" s="33">
        <v>1.5</v>
      </c>
      <c r="N88" s="27">
        <v>1.5</v>
      </c>
      <c r="O88" s="33"/>
      <c r="P88" s="33"/>
      <c r="Q88" s="27">
        <v>0</v>
      </c>
      <c r="R88" s="33"/>
      <c r="S88" s="33"/>
      <c r="T88" s="27">
        <v>0</v>
      </c>
    </row>
    <row r="89" spans="1:20" ht="27.75" hidden="1" customHeight="1" x14ac:dyDescent="0.25">
      <c r="A89" s="30"/>
      <c r="C89" s="28"/>
      <c r="D89" s="19"/>
      <c r="E89" s="21"/>
      <c r="F89" s="22">
        <v>0</v>
      </c>
      <c r="G89" s="23" t="s">
        <v>151</v>
      </c>
      <c r="H89" s="24"/>
      <c r="I89" s="33"/>
      <c r="J89" s="33">
        <v>0</v>
      </c>
      <c r="K89" s="27">
        <v>0</v>
      </c>
      <c r="L89" s="33"/>
      <c r="M89" s="33">
        <v>0</v>
      </c>
      <c r="N89" s="27">
        <v>0</v>
      </c>
      <c r="O89" s="33"/>
      <c r="P89" s="33"/>
      <c r="Q89" s="27">
        <v>0</v>
      </c>
      <c r="R89" s="33"/>
      <c r="S89" s="33"/>
      <c r="T89" s="27">
        <v>0</v>
      </c>
    </row>
    <row r="90" spans="1:20" ht="27.75" hidden="1" customHeight="1" x14ac:dyDescent="0.25">
      <c r="A90" s="30"/>
      <c r="C90" s="28"/>
      <c r="D90" s="19"/>
      <c r="E90" s="21"/>
      <c r="F90" s="22"/>
      <c r="G90" s="23" t="s">
        <v>191</v>
      </c>
      <c r="H90" s="24"/>
      <c r="I90" s="33"/>
      <c r="J90" s="33">
        <v>0</v>
      </c>
      <c r="K90" s="27">
        <v>0</v>
      </c>
      <c r="L90" s="33"/>
      <c r="M90" s="33">
        <v>0</v>
      </c>
      <c r="N90" s="27">
        <v>0</v>
      </c>
      <c r="O90" s="33"/>
      <c r="P90" s="33"/>
      <c r="Q90" s="27">
        <v>0</v>
      </c>
      <c r="R90" s="33"/>
      <c r="S90" s="33"/>
      <c r="T90" s="27">
        <v>0</v>
      </c>
    </row>
    <row r="91" spans="1:20" ht="27.75" hidden="1" customHeight="1" x14ac:dyDescent="0.25">
      <c r="A91" s="30"/>
      <c r="C91" s="28"/>
      <c r="D91" s="19"/>
      <c r="E91" s="21"/>
      <c r="F91" s="22"/>
      <c r="G91" s="23" t="s">
        <v>192</v>
      </c>
      <c r="H91" s="24"/>
      <c r="I91" s="33"/>
      <c r="J91" s="33">
        <v>0</v>
      </c>
      <c r="K91" s="27">
        <v>0</v>
      </c>
      <c r="L91" s="33"/>
      <c r="M91" s="33">
        <v>0</v>
      </c>
      <c r="N91" s="27">
        <v>0</v>
      </c>
      <c r="O91" s="33"/>
      <c r="P91" s="33"/>
      <c r="Q91" s="27">
        <v>0</v>
      </c>
      <c r="R91" s="33"/>
      <c r="S91" s="33"/>
      <c r="T91" s="27">
        <v>0</v>
      </c>
    </row>
    <row r="92" spans="1:20" ht="27.75" hidden="1" customHeight="1" x14ac:dyDescent="0.25">
      <c r="A92" s="30"/>
      <c r="C92" s="28"/>
      <c r="D92" s="19"/>
      <c r="E92" s="21"/>
      <c r="F92" s="22">
        <v>7280</v>
      </c>
      <c r="G92" s="23" t="s">
        <v>152</v>
      </c>
      <c r="H92" s="24"/>
      <c r="I92" s="33"/>
      <c r="J92" s="33">
        <v>0.47745364000000001</v>
      </c>
      <c r="K92" s="27">
        <v>0.47745364000000001</v>
      </c>
      <c r="L92" s="33"/>
      <c r="M92" s="33">
        <v>0.47745364000000001</v>
      </c>
      <c r="N92" s="27">
        <v>0.47745364000000001</v>
      </c>
      <c r="O92" s="33"/>
      <c r="P92" s="33"/>
      <c r="Q92" s="27">
        <v>0</v>
      </c>
      <c r="R92" s="33"/>
      <c r="S92" s="33"/>
      <c r="T92" s="27">
        <v>0</v>
      </c>
    </row>
    <row r="93" spans="1:20" ht="27.75" hidden="1" customHeight="1" x14ac:dyDescent="0.25">
      <c r="A93" s="30"/>
      <c r="C93" s="28"/>
      <c r="D93" s="19"/>
      <c r="E93" s="21"/>
      <c r="F93" s="22"/>
      <c r="G93" s="23" t="s">
        <v>193</v>
      </c>
      <c r="H93" s="24"/>
      <c r="I93" s="33"/>
      <c r="J93" s="33">
        <v>0</v>
      </c>
      <c r="K93" s="27">
        <v>0</v>
      </c>
      <c r="L93" s="33"/>
      <c r="M93" s="33">
        <v>0</v>
      </c>
      <c r="N93" s="27">
        <v>0</v>
      </c>
      <c r="O93" s="33"/>
      <c r="P93" s="33"/>
      <c r="Q93" s="27">
        <v>0</v>
      </c>
      <c r="R93" s="33"/>
      <c r="S93" s="33"/>
      <c r="T93" s="27">
        <v>0</v>
      </c>
    </row>
    <row r="94" spans="1:20" ht="27.75" hidden="1" customHeight="1" x14ac:dyDescent="0.25">
      <c r="A94" s="30"/>
      <c r="C94" s="28"/>
      <c r="D94" s="19"/>
      <c r="E94" s="21"/>
      <c r="F94" s="22">
        <v>7524</v>
      </c>
      <c r="G94" s="23" t="s">
        <v>153</v>
      </c>
      <c r="H94" s="24"/>
      <c r="I94" s="33"/>
      <c r="J94" s="33">
        <v>0</v>
      </c>
      <c r="K94" s="27">
        <v>0</v>
      </c>
      <c r="L94" s="33"/>
      <c r="M94" s="33">
        <v>0</v>
      </c>
      <c r="N94" s="27">
        <v>0</v>
      </c>
      <c r="O94" s="33"/>
      <c r="P94" s="33"/>
      <c r="Q94" s="27">
        <v>0</v>
      </c>
      <c r="R94" s="33"/>
      <c r="S94" s="33"/>
      <c r="T94" s="27">
        <v>0</v>
      </c>
    </row>
    <row r="95" spans="1:20" ht="27.75" hidden="1" customHeight="1" x14ac:dyDescent="0.25">
      <c r="A95" s="30"/>
      <c r="C95" s="28"/>
      <c r="D95" s="19"/>
      <c r="E95" s="21"/>
      <c r="F95" s="22">
        <v>0</v>
      </c>
      <c r="G95" s="23" t="s">
        <v>154</v>
      </c>
      <c r="H95" s="24"/>
      <c r="I95" s="33"/>
      <c r="J95" s="33"/>
      <c r="K95" s="27">
        <v>0</v>
      </c>
      <c r="L95" s="33"/>
      <c r="M95" s="33"/>
      <c r="N95" s="27">
        <v>0</v>
      </c>
      <c r="O95" s="33"/>
      <c r="P95" s="33"/>
      <c r="Q95" s="27">
        <v>0</v>
      </c>
      <c r="R95" s="33"/>
      <c r="S95" s="33"/>
      <c r="T95" s="27">
        <v>0</v>
      </c>
    </row>
    <row r="96" spans="1:20" ht="27.75" hidden="1" customHeight="1" x14ac:dyDescent="0.25">
      <c r="A96" s="30"/>
      <c r="C96" s="28"/>
      <c r="D96" s="19"/>
      <c r="E96" s="21"/>
      <c r="F96" s="22"/>
      <c r="G96" s="23" t="s">
        <v>194</v>
      </c>
      <c r="H96" s="24"/>
      <c r="I96" s="33"/>
      <c r="J96" s="33"/>
      <c r="K96" s="27">
        <v>0</v>
      </c>
      <c r="L96" s="33"/>
      <c r="M96" s="33"/>
      <c r="N96" s="27">
        <v>0</v>
      </c>
      <c r="O96" s="33"/>
      <c r="P96" s="33"/>
      <c r="Q96" s="27">
        <v>0</v>
      </c>
      <c r="R96" s="33"/>
      <c r="S96" s="33"/>
      <c r="T96" s="27">
        <v>0</v>
      </c>
    </row>
    <row r="97" spans="1:20" ht="27.75" hidden="1" customHeight="1" x14ac:dyDescent="0.25">
      <c r="A97" s="30"/>
      <c r="C97" s="28"/>
      <c r="D97" s="19"/>
      <c r="E97" s="21"/>
      <c r="F97" s="22">
        <v>1096</v>
      </c>
      <c r="G97" s="23" t="s">
        <v>155</v>
      </c>
      <c r="H97" s="24"/>
      <c r="I97" s="33"/>
      <c r="J97" s="33"/>
      <c r="K97" s="27">
        <v>0</v>
      </c>
      <c r="L97" s="33"/>
      <c r="M97" s="33"/>
      <c r="N97" s="27">
        <v>0</v>
      </c>
      <c r="O97" s="33"/>
      <c r="P97" s="33"/>
      <c r="Q97" s="27">
        <v>0</v>
      </c>
      <c r="R97" s="33"/>
      <c r="S97" s="33"/>
      <c r="T97" s="27">
        <v>0</v>
      </c>
    </row>
    <row r="98" spans="1:20" ht="27.75" hidden="1" customHeight="1" x14ac:dyDescent="0.25">
      <c r="A98" s="30"/>
      <c r="C98" s="28"/>
      <c r="D98" s="19"/>
      <c r="E98" s="21"/>
      <c r="F98" s="22">
        <v>0</v>
      </c>
      <c r="G98" s="23" t="s">
        <v>151</v>
      </c>
      <c r="H98" s="24"/>
      <c r="I98" s="33"/>
      <c r="J98" s="33">
        <v>0</v>
      </c>
      <c r="K98" s="27">
        <v>0</v>
      </c>
      <c r="L98" s="33"/>
      <c r="M98" s="33">
        <v>0</v>
      </c>
      <c r="N98" s="27">
        <v>0</v>
      </c>
      <c r="O98" s="33"/>
      <c r="P98" s="33"/>
      <c r="Q98" s="27">
        <v>0</v>
      </c>
      <c r="R98" s="33"/>
      <c r="S98" s="33"/>
      <c r="T98" s="27">
        <v>0</v>
      </c>
    </row>
    <row r="99" spans="1:20" ht="27.75" hidden="1" customHeight="1" x14ac:dyDescent="0.25">
      <c r="A99" s="30"/>
      <c r="C99" s="28"/>
      <c r="D99" s="19"/>
      <c r="E99" s="21"/>
      <c r="F99" s="22"/>
      <c r="G99" s="23" t="s">
        <v>195</v>
      </c>
      <c r="H99" s="24"/>
      <c r="I99" s="33"/>
      <c r="J99" s="33">
        <v>0</v>
      </c>
      <c r="K99" s="27">
        <v>0</v>
      </c>
      <c r="L99" s="33"/>
      <c r="M99" s="33"/>
      <c r="N99" s="27">
        <v>0</v>
      </c>
      <c r="O99" s="33"/>
      <c r="P99" s="33"/>
      <c r="Q99" s="27">
        <v>0</v>
      </c>
      <c r="R99" s="33"/>
      <c r="S99" s="33">
        <v>0</v>
      </c>
      <c r="T99" s="27">
        <v>0</v>
      </c>
    </row>
    <row r="100" spans="1:20" ht="27.75" hidden="1" customHeight="1" x14ac:dyDescent="0.25">
      <c r="A100" s="30"/>
      <c r="C100" s="28"/>
      <c r="D100" s="19"/>
      <c r="E100" s="21"/>
      <c r="F100" s="22">
        <v>1350</v>
      </c>
      <c r="G100" s="23" t="s">
        <v>156</v>
      </c>
      <c r="H100" s="24"/>
      <c r="I100" s="33"/>
      <c r="J100" s="33"/>
      <c r="K100" s="27">
        <v>0</v>
      </c>
      <c r="L100" s="33"/>
      <c r="M100" s="33"/>
      <c r="N100" s="27">
        <v>0</v>
      </c>
      <c r="O100" s="33"/>
      <c r="P100" s="33"/>
      <c r="Q100" s="27">
        <v>0</v>
      </c>
      <c r="R100" s="33"/>
      <c r="S100" s="33"/>
      <c r="T100" s="27">
        <v>0</v>
      </c>
    </row>
    <row r="101" spans="1:20" ht="27.75" hidden="1" customHeight="1" x14ac:dyDescent="0.25">
      <c r="A101" s="30"/>
      <c r="C101" s="28"/>
      <c r="D101" s="19"/>
      <c r="E101" s="21"/>
      <c r="F101" s="22">
        <v>0</v>
      </c>
      <c r="G101" s="23" t="s">
        <v>196</v>
      </c>
      <c r="H101" s="24"/>
      <c r="I101" s="33"/>
      <c r="J101" s="33"/>
      <c r="K101" s="27">
        <v>0</v>
      </c>
      <c r="L101" s="33"/>
      <c r="M101" s="33"/>
      <c r="N101" s="27">
        <v>0</v>
      </c>
      <c r="O101" s="33"/>
      <c r="P101" s="33"/>
      <c r="Q101" s="27">
        <v>0</v>
      </c>
      <c r="R101" s="33"/>
      <c r="S101" s="33"/>
      <c r="T101" s="27">
        <v>0</v>
      </c>
    </row>
    <row r="102" spans="1:20" ht="27.75" hidden="1" customHeight="1" x14ac:dyDescent="0.25">
      <c r="A102" s="30"/>
      <c r="C102" s="28"/>
      <c r="D102" s="19"/>
      <c r="E102" s="21"/>
      <c r="F102" s="22"/>
      <c r="G102" s="23" t="s">
        <v>100</v>
      </c>
      <c r="H102" s="24"/>
      <c r="I102" s="33"/>
      <c r="J102" s="33"/>
      <c r="K102" s="27">
        <v>0</v>
      </c>
      <c r="L102" s="33"/>
      <c r="M102" s="33"/>
      <c r="N102" s="27">
        <v>0</v>
      </c>
      <c r="O102" s="33"/>
      <c r="P102" s="33"/>
      <c r="Q102" s="27">
        <v>0</v>
      </c>
      <c r="R102" s="33"/>
      <c r="S102" s="33"/>
      <c r="T102" s="27">
        <v>0</v>
      </c>
    </row>
    <row r="103" spans="1:20" ht="27.75" hidden="1" customHeight="1" x14ac:dyDescent="0.25">
      <c r="A103" s="30"/>
      <c r="C103" s="28"/>
      <c r="D103" s="19"/>
      <c r="E103" s="21"/>
      <c r="F103" s="22">
        <v>7110</v>
      </c>
      <c r="G103" s="23" t="s">
        <v>157</v>
      </c>
      <c r="H103" s="24"/>
      <c r="I103" s="33"/>
      <c r="J103" s="33">
        <v>0.44805107</v>
      </c>
      <c r="K103" s="27">
        <v>0.44805107</v>
      </c>
      <c r="L103" s="33"/>
      <c r="M103" s="33"/>
      <c r="N103" s="27">
        <v>0</v>
      </c>
      <c r="O103" s="33"/>
      <c r="P103" s="33"/>
      <c r="Q103" s="27">
        <v>0</v>
      </c>
      <c r="R103" s="33"/>
      <c r="S103" s="33">
        <v>0.44805107</v>
      </c>
      <c r="T103" s="27">
        <v>0.44805107</v>
      </c>
    </row>
    <row r="104" spans="1:20" ht="27.75" hidden="1" customHeight="1" x14ac:dyDescent="0.25">
      <c r="A104" s="30"/>
      <c r="C104" s="28"/>
      <c r="D104" s="19"/>
      <c r="E104" s="21"/>
      <c r="F104" s="22" t="e">
        <v>#REF!</v>
      </c>
      <c r="G104" s="23">
        <v>0</v>
      </c>
      <c r="H104" s="24"/>
      <c r="I104" s="33">
        <v>0</v>
      </c>
      <c r="J104" s="33"/>
      <c r="K104" s="27">
        <v>0</v>
      </c>
      <c r="L104" s="33">
        <v>0</v>
      </c>
      <c r="M104" s="33"/>
      <c r="N104" s="27">
        <v>0</v>
      </c>
      <c r="O104" s="33"/>
      <c r="P104" s="33"/>
      <c r="Q104" s="27">
        <v>0</v>
      </c>
      <c r="R104" s="33"/>
      <c r="S104" s="33"/>
      <c r="T104" s="27">
        <v>0</v>
      </c>
    </row>
    <row r="105" spans="1:20" ht="45" hidden="1" customHeight="1" x14ac:dyDescent="0.25">
      <c r="A105" s="30"/>
      <c r="C105" s="28"/>
      <c r="D105" s="19"/>
      <c r="E105" s="21"/>
      <c r="F105" s="22">
        <v>7100</v>
      </c>
      <c r="G105" s="23" t="s">
        <v>158</v>
      </c>
      <c r="H105" s="24" t="s">
        <v>102</v>
      </c>
      <c r="I105" s="33"/>
      <c r="J105" s="33">
        <v>1.68507528</v>
      </c>
      <c r="K105" s="27">
        <v>1.68507528</v>
      </c>
      <c r="L105" s="33"/>
      <c r="M105" s="33">
        <v>1.68507528</v>
      </c>
      <c r="N105" s="27">
        <v>1.68507528</v>
      </c>
      <c r="O105" s="33"/>
      <c r="P105" s="33"/>
      <c r="Q105" s="27">
        <v>0</v>
      </c>
      <c r="R105" s="33"/>
      <c r="S105" s="33"/>
      <c r="T105" s="27">
        <v>0</v>
      </c>
    </row>
    <row r="106" spans="1:20" ht="45" hidden="1" customHeight="1" x14ac:dyDescent="0.25">
      <c r="A106" s="30"/>
      <c r="C106" s="28"/>
      <c r="D106" s="19"/>
      <c r="E106" s="21"/>
      <c r="F106" s="22" t="s">
        <v>159</v>
      </c>
      <c r="G106" s="23" t="s">
        <v>197</v>
      </c>
      <c r="H106" s="24"/>
      <c r="I106" s="33"/>
      <c r="J106" s="33"/>
      <c r="K106" s="27">
        <v>0</v>
      </c>
      <c r="L106" s="33"/>
      <c r="M106" s="33"/>
      <c r="N106" s="27">
        <v>0</v>
      </c>
      <c r="O106" s="33"/>
      <c r="P106" s="33"/>
      <c r="Q106" s="27">
        <v>0</v>
      </c>
      <c r="R106" s="33"/>
      <c r="S106" s="33"/>
      <c r="T106" s="27">
        <v>0</v>
      </c>
    </row>
    <row r="107" spans="1:20" ht="27.75" hidden="1" customHeight="1" x14ac:dyDescent="0.25">
      <c r="A107" s="30"/>
      <c r="B107" s="19"/>
      <c r="C107" s="30"/>
      <c r="D107" s="30"/>
      <c r="E107" s="23"/>
      <c r="F107" s="22" t="s">
        <v>160</v>
      </c>
      <c r="G107" s="23" t="s">
        <v>80</v>
      </c>
      <c r="H107" s="24"/>
      <c r="I107" s="33">
        <v>0</v>
      </c>
      <c r="J107" s="33"/>
      <c r="K107" s="27">
        <v>0</v>
      </c>
      <c r="L107" s="33"/>
      <c r="M107" s="33"/>
      <c r="N107" s="27">
        <v>0</v>
      </c>
      <c r="O107" s="33"/>
      <c r="P107" s="33"/>
      <c r="Q107" s="27">
        <v>0</v>
      </c>
      <c r="R107" s="33">
        <v>0</v>
      </c>
      <c r="S107" s="33"/>
      <c r="T107" s="27">
        <v>0</v>
      </c>
    </row>
    <row r="108" spans="1:20" ht="27.75" hidden="1" customHeight="1" x14ac:dyDescent="0.25">
      <c r="A108" s="30"/>
      <c r="B108" s="19"/>
      <c r="C108" s="30"/>
      <c r="D108" s="30"/>
      <c r="E108" s="23"/>
      <c r="F108" s="22" t="s">
        <v>81</v>
      </c>
      <c r="G108" s="23" t="s">
        <v>80</v>
      </c>
      <c r="H108" s="24"/>
      <c r="I108" s="33"/>
      <c r="J108" s="33"/>
      <c r="K108" s="27">
        <v>0</v>
      </c>
      <c r="L108" s="33"/>
      <c r="M108" s="33"/>
      <c r="N108" s="27">
        <v>0</v>
      </c>
      <c r="O108" s="33"/>
      <c r="P108" s="33"/>
      <c r="Q108" s="27">
        <v>0</v>
      </c>
      <c r="R108" s="33"/>
      <c r="S108" s="33"/>
      <c r="T108" s="27">
        <v>0</v>
      </c>
    </row>
    <row r="109" spans="1:20" ht="9.9499999999999993" hidden="1" customHeight="1" x14ac:dyDescent="0.25">
      <c r="A109" s="30"/>
      <c r="B109" s="19"/>
      <c r="C109" s="30"/>
      <c r="D109" s="30"/>
      <c r="H109" s="31"/>
      <c r="I109" s="50"/>
      <c r="J109" s="50"/>
      <c r="K109" s="40"/>
      <c r="L109" s="50"/>
      <c r="M109" s="50"/>
      <c r="N109" s="40"/>
      <c r="O109" s="50"/>
      <c r="P109" s="50"/>
      <c r="Q109" s="40"/>
      <c r="R109" s="50"/>
      <c r="S109" s="50"/>
      <c r="T109" s="40"/>
    </row>
    <row r="110" spans="1:20" ht="34.5" hidden="1" customHeight="1" x14ac:dyDescent="0.25">
      <c r="A110" s="30"/>
      <c r="B110" s="19"/>
      <c r="C110" s="30"/>
      <c r="D110" s="30"/>
      <c r="E110" s="176" t="s">
        <v>10</v>
      </c>
      <c r="F110" s="176"/>
      <c r="H110" s="31"/>
      <c r="I110" s="20">
        <v>0</v>
      </c>
      <c r="J110" s="20">
        <v>1.4235028200000002</v>
      </c>
      <c r="K110" s="20">
        <v>1.4235028200000002</v>
      </c>
      <c r="L110" s="20">
        <v>0</v>
      </c>
      <c r="M110" s="20">
        <v>1.4235028200000002</v>
      </c>
      <c r="N110" s="20">
        <v>1.4235028200000002</v>
      </c>
      <c r="O110" s="20">
        <v>0</v>
      </c>
      <c r="P110" s="20">
        <v>0</v>
      </c>
      <c r="Q110" s="20">
        <v>0</v>
      </c>
      <c r="R110" s="20">
        <v>0</v>
      </c>
      <c r="S110" s="20">
        <v>0</v>
      </c>
      <c r="T110" s="20">
        <v>0</v>
      </c>
    </row>
    <row r="111" spans="1:20" ht="34.5" hidden="1" customHeight="1" x14ac:dyDescent="0.25">
      <c r="A111" s="30"/>
      <c r="B111" s="19"/>
      <c r="C111" s="30"/>
      <c r="D111" s="30"/>
      <c r="E111" s="38"/>
      <c r="F111" s="22"/>
      <c r="G111" s="30" t="s">
        <v>198</v>
      </c>
      <c r="H111" s="31"/>
      <c r="I111" s="20"/>
      <c r="J111" s="20"/>
      <c r="K111" s="20">
        <v>0</v>
      </c>
      <c r="L111" s="20"/>
      <c r="M111" s="20"/>
      <c r="N111" s="20">
        <v>0</v>
      </c>
      <c r="O111" s="20"/>
      <c r="P111" s="20"/>
      <c r="Q111" s="20">
        <v>0</v>
      </c>
      <c r="R111" s="20"/>
      <c r="S111" s="20"/>
      <c r="T111" s="20">
        <v>0</v>
      </c>
    </row>
    <row r="112" spans="1:20" ht="47.25" hidden="1" customHeight="1" x14ac:dyDescent="0.25">
      <c r="A112" s="30"/>
      <c r="B112" s="19"/>
      <c r="C112" s="30"/>
      <c r="D112" s="30"/>
      <c r="E112" s="38"/>
      <c r="F112" s="22"/>
      <c r="G112" s="30" t="s">
        <v>199</v>
      </c>
      <c r="H112" s="31"/>
      <c r="I112" s="20"/>
      <c r="J112" s="20"/>
      <c r="K112" s="20">
        <v>0</v>
      </c>
      <c r="L112" s="20"/>
      <c r="M112" s="20"/>
      <c r="N112" s="20">
        <v>0</v>
      </c>
      <c r="O112" s="20"/>
      <c r="P112" s="20"/>
      <c r="Q112" s="20">
        <v>0</v>
      </c>
      <c r="R112" s="20"/>
      <c r="S112" s="20"/>
      <c r="T112" s="20">
        <v>0</v>
      </c>
    </row>
    <row r="113" spans="1:20" ht="58.5" hidden="1" customHeight="1" x14ac:dyDescent="0.25">
      <c r="A113" s="30"/>
      <c r="B113" s="19"/>
      <c r="C113" s="30"/>
      <c r="D113" s="30"/>
      <c r="E113" s="38"/>
      <c r="F113" s="22">
        <v>4463</v>
      </c>
      <c r="G113" s="30" t="s">
        <v>161</v>
      </c>
      <c r="H113" s="31"/>
      <c r="I113" s="20"/>
      <c r="J113" s="20"/>
      <c r="K113" s="20">
        <v>0</v>
      </c>
      <c r="L113" s="20"/>
      <c r="M113" s="20"/>
      <c r="N113" s="20">
        <v>0</v>
      </c>
      <c r="O113" s="20"/>
      <c r="P113" s="20"/>
      <c r="Q113" s="20">
        <v>0</v>
      </c>
      <c r="R113" s="20"/>
      <c r="S113" s="20"/>
      <c r="T113" s="20">
        <v>0</v>
      </c>
    </row>
    <row r="114" spans="1:20" ht="34.5" hidden="1" customHeight="1" x14ac:dyDescent="0.25">
      <c r="A114" s="30"/>
      <c r="B114" s="19"/>
      <c r="C114" s="30"/>
      <c r="D114" s="30"/>
      <c r="E114" s="38"/>
      <c r="F114" s="22"/>
      <c r="G114" s="30" t="s">
        <v>162</v>
      </c>
      <c r="H114" s="31"/>
      <c r="I114" s="20"/>
      <c r="J114" s="20"/>
      <c r="K114" s="20">
        <v>0</v>
      </c>
      <c r="L114" s="20"/>
      <c r="M114" s="20"/>
      <c r="N114" s="20">
        <v>0</v>
      </c>
      <c r="O114" s="20"/>
      <c r="P114" s="20"/>
      <c r="Q114" s="20">
        <v>0</v>
      </c>
      <c r="R114" s="20"/>
      <c r="S114" s="20"/>
      <c r="T114" s="20">
        <v>0</v>
      </c>
    </row>
    <row r="115" spans="1:20" ht="34.5" hidden="1" customHeight="1" x14ac:dyDescent="0.25">
      <c r="A115" s="30"/>
      <c r="B115" s="19"/>
      <c r="C115" s="30"/>
      <c r="D115" s="30"/>
      <c r="E115" s="38"/>
      <c r="F115" s="22"/>
      <c r="G115" s="30" t="s">
        <v>163</v>
      </c>
      <c r="H115" s="31"/>
      <c r="I115" s="20"/>
      <c r="J115" s="20"/>
      <c r="K115" s="20">
        <v>0</v>
      </c>
      <c r="L115" s="20"/>
      <c r="M115" s="20"/>
      <c r="N115" s="20">
        <v>0</v>
      </c>
      <c r="O115" s="20"/>
      <c r="P115" s="20"/>
      <c r="Q115" s="20">
        <v>0</v>
      </c>
      <c r="R115" s="20"/>
      <c r="S115" s="20"/>
      <c r="T115" s="20">
        <v>0</v>
      </c>
    </row>
    <row r="116" spans="1:20" ht="34.5" hidden="1" customHeight="1" x14ac:dyDescent="0.25">
      <c r="A116" s="30"/>
      <c r="B116" s="19"/>
      <c r="C116" s="30"/>
      <c r="D116" s="30"/>
      <c r="E116" s="38"/>
      <c r="F116" s="22">
        <v>4275</v>
      </c>
      <c r="G116" s="30" t="s">
        <v>164</v>
      </c>
      <c r="H116" s="31"/>
      <c r="I116" s="20"/>
      <c r="J116" s="20"/>
      <c r="K116" s="20">
        <v>0</v>
      </c>
      <c r="L116" s="20"/>
      <c r="M116" s="20"/>
      <c r="N116" s="20">
        <v>0</v>
      </c>
      <c r="O116" s="20"/>
      <c r="P116" s="20"/>
      <c r="Q116" s="20">
        <v>0</v>
      </c>
      <c r="R116" s="20"/>
      <c r="S116" s="20"/>
      <c r="T116" s="20">
        <v>0</v>
      </c>
    </row>
    <row r="117" spans="1:20" ht="34.5" hidden="1" customHeight="1" x14ac:dyDescent="0.25">
      <c r="A117" s="30"/>
      <c r="B117" s="19"/>
      <c r="C117" s="30"/>
      <c r="D117" s="30"/>
      <c r="E117" s="38"/>
      <c r="F117" s="22">
        <v>9511</v>
      </c>
      <c r="G117" s="30" t="s">
        <v>165</v>
      </c>
      <c r="H117" s="31"/>
      <c r="I117" s="20"/>
      <c r="J117" s="69">
        <v>1.4235028200000002</v>
      </c>
      <c r="K117" s="20">
        <v>1.4235028200000002</v>
      </c>
      <c r="L117" s="20"/>
      <c r="M117" s="69">
        <v>1.4235028200000002</v>
      </c>
      <c r="N117" s="20">
        <v>1.4235028200000002</v>
      </c>
      <c r="O117" s="20"/>
      <c r="P117" s="20"/>
      <c r="Q117" s="20">
        <v>0</v>
      </c>
      <c r="R117" s="20"/>
      <c r="S117" s="20"/>
      <c r="T117" s="20">
        <v>0</v>
      </c>
    </row>
    <row r="118" spans="1:20" ht="51.95" hidden="1" customHeight="1" x14ac:dyDescent="0.25">
      <c r="A118" s="30"/>
      <c r="B118" s="19"/>
      <c r="C118" s="30"/>
      <c r="D118" s="30"/>
      <c r="E118" s="21" t="s">
        <v>32</v>
      </c>
      <c r="F118" s="22">
        <v>3816</v>
      </c>
      <c r="G118" s="23" t="s">
        <v>166</v>
      </c>
      <c r="H118" s="24" t="s">
        <v>167</v>
      </c>
      <c r="I118" s="33"/>
      <c r="J118" s="33"/>
      <c r="K118" s="20">
        <v>0</v>
      </c>
      <c r="L118" s="33"/>
      <c r="M118" s="33"/>
      <c r="N118" s="20">
        <v>0</v>
      </c>
      <c r="O118" s="33"/>
      <c r="P118" s="33"/>
      <c r="Q118" s="20">
        <v>0</v>
      </c>
      <c r="R118" s="33"/>
      <c r="S118" s="33"/>
      <c r="T118" s="20">
        <v>0</v>
      </c>
    </row>
    <row r="119" spans="1:20" ht="9.9499999999999993" hidden="1" customHeight="1" x14ac:dyDescent="0.25">
      <c r="A119" s="30"/>
      <c r="B119" s="19"/>
      <c r="C119" s="30"/>
      <c r="D119" s="30"/>
      <c r="E119" s="66"/>
      <c r="H119" s="31"/>
      <c r="I119" s="69"/>
      <c r="J119" s="69"/>
      <c r="K119" s="40"/>
      <c r="L119" s="69"/>
      <c r="M119" s="69"/>
      <c r="N119" s="40"/>
      <c r="O119" s="69"/>
      <c r="P119" s="69"/>
      <c r="Q119" s="40"/>
      <c r="R119" s="69"/>
      <c r="S119" s="69"/>
      <c r="T119" s="40"/>
    </row>
    <row r="120" spans="1:20" ht="30" hidden="1" customHeight="1" x14ac:dyDescent="0.25">
      <c r="A120" s="30"/>
      <c r="B120" s="19"/>
      <c r="C120" s="30"/>
      <c r="D120" s="30"/>
      <c r="E120" s="176" t="s">
        <v>56</v>
      </c>
      <c r="F120" s="176"/>
      <c r="H120" s="31"/>
      <c r="I120" s="69">
        <v>0</v>
      </c>
      <c r="J120" s="69">
        <v>0</v>
      </c>
      <c r="K120" s="20">
        <v>0</v>
      </c>
      <c r="L120" s="69">
        <v>0</v>
      </c>
      <c r="M120" s="69">
        <v>0</v>
      </c>
      <c r="N120" s="20">
        <v>0</v>
      </c>
      <c r="O120" s="69">
        <v>0</v>
      </c>
      <c r="P120" s="69">
        <v>0</v>
      </c>
      <c r="Q120" s="20">
        <v>0</v>
      </c>
      <c r="R120" s="69">
        <v>0</v>
      </c>
      <c r="S120" s="69">
        <v>0</v>
      </c>
      <c r="T120" s="20">
        <v>0</v>
      </c>
    </row>
    <row r="121" spans="1:20" ht="42" hidden="1" customHeight="1" x14ac:dyDescent="0.25">
      <c r="A121" s="30"/>
      <c r="B121" s="19"/>
      <c r="C121" s="30"/>
      <c r="D121" s="30"/>
      <c r="E121" s="49"/>
      <c r="F121" s="22"/>
      <c r="G121" s="23" t="s">
        <v>200</v>
      </c>
      <c r="H121" s="24" t="s">
        <v>101</v>
      </c>
      <c r="I121" s="25"/>
      <c r="J121" s="25"/>
      <c r="K121" s="27"/>
      <c r="L121" s="25"/>
      <c r="M121" s="25"/>
      <c r="N121" s="27"/>
      <c r="O121" s="25"/>
      <c r="P121" s="25"/>
      <c r="Q121" s="27"/>
      <c r="R121" s="25"/>
      <c r="S121" s="25"/>
      <c r="T121" s="27"/>
    </row>
    <row r="122" spans="1:20" ht="9.9499999999999993" hidden="1" customHeight="1" x14ac:dyDescent="0.25">
      <c r="A122" s="30"/>
      <c r="B122" s="19"/>
      <c r="C122" s="30"/>
      <c r="D122" s="30"/>
      <c r="H122" s="31"/>
      <c r="I122" s="69"/>
      <c r="J122" s="69"/>
      <c r="K122" s="40"/>
      <c r="L122" s="69"/>
      <c r="M122" s="69"/>
      <c r="N122" s="40"/>
      <c r="O122" s="69"/>
      <c r="P122" s="69"/>
      <c r="Q122" s="40"/>
      <c r="R122" s="69"/>
      <c r="S122" s="69"/>
      <c r="T122" s="40"/>
    </row>
    <row r="123" spans="1:20" ht="30" hidden="1" customHeight="1" x14ac:dyDescent="0.25">
      <c r="A123" s="30"/>
      <c r="B123" s="19"/>
      <c r="C123" s="30"/>
      <c r="D123" s="30"/>
      <c r="E123" s="176" t="s">
        <v>24</v>
      </c>
      <c r="F123" s="176"/>
      <c r="H123" s="31"/>
      <c r="I123" s="69">
        <v>0</v>
      </c>
      <c r="J123" s="69">
        <v>74.848092629999996</v>
      </c>
      <c r="K123" s="20">
        <v>74.848092629999996</v>
      </c>
      <c r="L123" s="69">
        <v>0</v>
      </c>
      <c r="M123" s="69">
        <v>0</v>
      </c>
      <c r="N123" s="20">
        <v>0</v>
      </c>
      <c r="O123" s="69">
        <v>0</v>
      </c>
      <c r="P123" s="69">
        <v>0</v>
      </c>
      <c r="Q123" s="20">
        <v>0</v>
      </c>
      <c r="R123" s="69">
        <v>0</v>
      </c>
      <c r="S123" s="69">
        <v>74.848092629999996</v>
      </c>
      <c r="T123" s="20">
        <v>74.848092629999996</v>
      </c>
    </row>
    <row r="124" spans="1:20" ht="42" hidden="1" customHeight="1" x14ac:dyDescent="0.25">
      <c r="A124" s="30"/>
      <c r="B124" s="19"/>
      <c r="C124" s="30"/>
      <c r="D124" s="30"/>
      <c r="E124" s="49"/>
      <c r="F124" s="22"/>
      <c r="G124" s="23" t="s">
        <v>201</v>
      </c>
      <c r="H124" s="24" t="s">
        <v>101</v>
      </c>
      <c r="I124" s="33"/>
      <c r="J124" s="33"/>
      <c r="K124" s="33">
        <v>0</v>
      </c>
      <c r="L124" s="33"/>
      <c r="M124" s="33"/>
      <c r="N124" s="33">
        <v>0</v>
      </c>
      <c r="O124" s="33"/>
      <c r="P124" s="33"/>
      <c r="Q124" s="33">
        <v>0</v>
      </c>
      <c r="R124" s="33"/>
      <c r="S124" s="33"/>
      <c r="T124" s="33">
        <v>0</v>
      </c>
    </row>
    <row r="125" spans="1:20" ht="42" hidden="1" customHeight="1" x14ac:dyDescent="0.25">
      <c r="A125" s="30"/>
      <c r="B125" s="19"/>
      <c r="C125" s="30"/>
      <c r="D125" s="30"/>
      <c r="E125" s="49"/>
      <c r="F125" s="22">
        <v>2358</v>
      </c>
      <c r="G125" s="23" t="s">
        <v>168</v>
      </c>
      <c r="H125" s="24"/>
      <c r="I125" s="33"/>
      <c r="J125" s="33"/>
      <c r="K125" s="33">
        <v>0</v>
      </c>
      <c r="L125" s="33"/>
      <c r="M125" s="33"/>
      <c r="N125" s="33">
        <v>0</v>
      </c>
      <c r="O125" s="33"/>
      <c r="P125" s="33"/>
      <c r="Q125" s="33">
        <v>0</v>
      </c>
      <c r="R125" s="33"/>
      <c r="S125" s="33"/>
      <c r="T125" s="33">
        <v>0</v>
      </c>
    </row>
    <row r="126" spans="1:20" ht="42" hidden="1" customHeight="1" x14ac:dyDescent="0.25">
      <c r="A126" s="30"/>
      <c r="B126" s="19"/>
      <c r="C126" s="30"/>
      <c r="D126" s="30"/>
      <c r="E126" s="49"/>
      <c r="F126" s="22">
        <v>1904</v>
      </c>
      <c r="G126" s="23" t="s">
        <v>169</v>
      </c>
      <c r="H126" s="24"/>
      <c r="I126" s="33"/>
      <c r="J126" s="33"/>
      <c r="K126" s="33">
        <v>0</v>
      </c>
      <c r="L126" s="33"/>
      <c r="M126" s="33"/>
      <c r="N126" s="33">
        <v>0</v>
      </c>
      <c r="O126" s="33"/>
      <c r="P126" s="33"/>
      <c r="Q126" s="33">
        <v>0</v>
      </c>
      <c r="R126" s="33"/>
      <c r="S126" s="33"/>
      <c r="T126" s="33">
        <v>0</v>
      </c>
    </row>
    <row r="127" spans="1:20" ht="42" hidden="1" customHeight="1" x14ac:dyDescent="0.25">
      <c r="A127" s="30"/>
      <c r="B127" s="19"/>
      <c r="C127" s="30"/>
      <c r="D127" s="30"/>
      <c r="E127" s="49"/>
      <c r="F127" s="22">
        <v>7300</v>
      </c>
      <c r="G127" s="23" t="s">
        <v>103</v>
      </c>
      <c r="H127" s="24"/>
      <c r="I127" s="33"/>
      <c r="J127" s="33">
        <v>2.1504690800000001</v>
      </c>
      <c r="K127" s="33">
        <v>2.1504690800000001</v>
      </c>
      <c r="L127" s="33"/>
      <c r="M127" s="33"/>
      <c r="N127" s="33">
        <v>0</v>
      </c>
      <c r="O127" s="33"/>
      <c r="P127" s="33"/>
      <c r="Q127" s="33">
        <v>0</v>
      </c>
      <c r="R127" s="33"/>
      <c r="S127" s="33">
        <v>2.1504690800000001</v>
      </c>
      <c r="T127" s="33">
        <v>2.1504690800000001</v>
      </c>
    </row>
    <row r="128" spans="1:20" ht="42" hidden="1" customHeight="1" x14ac:dyDescent="0.25">
      <c r="A128" s="30"/>
      <c r="B128" s="19"/>
      <c r="C128" s="30"/>
      <c r="D128" s="30"/>
      <c r="E128" s="49"/>
      <c r="F128" s="22">
        <v>7325</v>
      </c>
      <c r="G128" s="23" t="s">
        <v>202</v>
      </c>
      <c r="H128" s="24"/>
      <c r="I128" s="33"/>
      <c r="J128" s="33">
        <v>34.422861529999999</v>
      </c>
      <c r="K128" s="33">
        <v>34.422861529999999</v>
      </c>
      <c r="L128" s="33"/>
      <c r="M128" s="33"/>
      <c r="N128" s="33">
        <v>0</v>
      </c>
      <c r="O128" s="33"/>
      <c r="P128" s="33"/>
      <c r="Q128" s="33">
        <v>0</v>
      </c>
      <c r="R128" s="33"/>
      <c r="S128" s="33">
        <v>34.422861529999999</v>
      </c>
      <c r="T128" s="33">
        <v>34.422861529999999</v>
      </c>
    </row>
    <row r="129" spans="1:20" ht="42" hidden="1" customHeight="1" x14ac:dyDescent="0.25">
      <c r="A129" s="30"/>
      <c r="B129" s="19"/>
      <c r="C129" s="30"/>
      <c r="D129" s="30"/>
      <c r="E129" s="49"/>
      <c r="F129" s="22">
        <v>7456</v>
      </c>
      <c r="G129" s="23" t="s">
        <v>103</v>
      </c>
      <c r="H129" s="24"/>
      <c r="I129" s="33"/>
      <c r="J129" s="33">
        <v>38.274762020000004</v>
      </c>
      <c r="K129" s="33">
        <v>38.274762020000004</v>
      </c>
      <c r="L129" s="33"/>
      <c r="M129" s="33"/>
      <c r="N129" s="33">
        <v>0</v>
      </c>
      <c r="O129" s="33"/>
      <c r="P129" s="33"/>
      <c r="Q129" s="33">
        <v>0</v>
      </c>
      <c r="R129" s="33"/>
      <c r="S129" s="33">
        <v>38.274762020000004</v>
      </c>
      <c r="T129" s="33">
        <v>38.274762020000004</v>
      </c>
    </row>
    <row r="130" spans="1:20" ht="42" hidden="1" customHeight="1" x14ac:dyDescent="0.25">
      <c r="A130" s="30"/>
      <c r="B130" s="19"/>
      <c r="C130" s="30"/>
      <c r="D130" s="30"/>
      <c r="E130" s="49"/>
      <c r="F130" s="22">
        <v>7408</v>
      </c>
      <c r="G130" s="23" t="s">
        <v>103</v>
      </c>
      <c r="H130" s="24"/>
      <c r="I130" s="33"/>
      <c r="J130" s="33">
        <v>0</v>
      </c>
      <c r="K130" s="33">
        <v>0</v>
      </c>
      <c r="L130" s="33"/>
      <c r="M130" s="33"/>
      <c r="N130" s="33">
        <v>0</v>
      </c>
      <c r="O130" s="33"/>
      <c r="P130" s="33"/>
      <c r="Q130" s="33">
        <v>0</v>
      </c>
      <c r="R130" s="33"/>
      <c r="S130" s="33">
        <v>0</v>
      </c>
      <c r="T130" s="33">
        <v>0</v>
      </c>
    </row>
    <row r="131" spans="1:20" ht="27.75" hidden="1" customHeight="1" x14ac:dyDescent="0.25">
      <c r="A131" s="30"/>
      <c r="B131" s="19"/>
      <c r="C131" s="30"/>
      <c r="D131" s="30"/>
      <c r="E131" s="23"/>
      <c r="F131" s="22"/>
      <c r="G131" s="23" t="s">
        <v>203</v>
      </c>
      <c r="H131" s="24" t="s">
        <v>101</v>
      </c>
      <c r="I131" s="33"/>
      <c r="J131" s="33"/>
      <c r="K131" s="33">
        <v>0</v>
      </c>
      <c r="L131" s="33"/>
      <c r="M131" s="33"/>
      <c r="N131" s="33">
        <v>0</v>
      </c>
      <c r="O131" s="33"/>
      <c r="P131" s="33"/>
      <c r="Q131" s="33">
        <v>0</v>
      </c>
      <c r="R131" s="33"/>
      <c r="S131" s="33"/>
      <c r="T131" s="33">
        <v>0</v>
      </c>
    </row>
    <row r="132" spans="1:20" s="13" customFormat="1" ht="20.100000000000001" hidden="1" customHeight="1" x14ac:dyDescent="0.25">
      <c r="A132" s="38"/>
      <c r="B132" s="1" t="s">
        <v>82</v>
      </c>
      <c r="C132" s="188" t="s">
        <v>83</v>
      </c>
      <c r="D132" s="188"/>
      <c r="E132" s="188"/>
      <c r="F132" s="188"/>
      <c r="G132" s="188"/>
      <c r="H132" s="31"/>
      <c r="I132" s="90">
        <v>0</v>
      </c>
      <c r="J132" s="90">
        <v>125.48801525</v>
      </c>
      <c r="K132" s="90">
        <v>125.48801525</v>
      </c>
      <c r="L132" s="90">
        <v>0</v>
      </c>
      <c r="M132" s="90">
        <v>50.191871550000009</v>
      </c>
      <c r="N132" s="90">
        <v>50.191871550000009</v>
      </c>
      <c r="O132" s="90">
        <v>0</v>
      </c>
      <c r="P132" s="90">
        <v>0</v>
      </c>
      <c r="Q132" s="90">
        <v>0</v>
      </c>
      <c r="R132" s="90">
        <v>0</v>
      </c>
      <c r="S132" s="90">
        <v>75.296143700000002</v>
      </c>
      <c r="T132" s="90">
        <v>75.296143700000002</v>
      </c>
    </row>
    <row r="133" spans="1:20" ht="12" customHeight="1" x14ac:dyDescent="0.25">
      <c r="C133" s="56" t="s">
        <v>84</v>
      </c>
      <c r="E133" s="142" t="s">
        <v>204</v>
      </c>
      <c r="F133" s="143"/>
      <c r="G133" s="142"/>
      <c r="H133" s="142"/>
      <c r="I133" s="142"/>
      <c r="J133" s="142"/>
      <c r="K133" s="142"/>
    </row>
    <row r="134" spans="1:20" ht="11.25" customHeight="1" x14ac:dyDescent="0.25">
      <c r="C134" s="91" t="s">
        <v>170</v>
      </c>
      <c r="D134" s="91"/>
      <c r="E134" s="142" t="s">
        <v>205</v>
      </c>
      <c r="F134" s="143"/>
      <c r="G134" s="142"/>
      <c r="H134" s="142"/>
      <c r="I134" s="142"/>
      <c r="J134" s="142"/>
      <c r="K134" s="142"/>
    </row>
    <row r="135" spans="1:20" ht="12" customHeight="1" thickBot="1" x14ac:dyDescent="0.3">
      <c r="C135" s="92"/>
      <c r="D135" s="92"/>
      <c r="E135" s="142" t="s">
        <v>206</v>
      </c>
      <c r="F135" s="143"/>
      <c r="G135" s="142"/>
      <c r="H135" s="142"/>
      <c r="I135" s="142"/>
      <c r="J135" s="142"/>
      <c r="K135" s="142"/>
    </row>
    <row r="136" spans="1:20" ht="16.5" customHeight="1" thickBot="1" x14ac:dyDescent="0.3">
      <c r="A136" s="93" t="s">
        <v>85</v>
      </c>
      <c r="B136" s="94"/>
      <c r="C136" s="95"/>
      <c r="D136" s="95"/>
      <c r="G136" s="56"/>
      <c r="H136" s="56"/>
    </row>
    <row r="137" spans="1:20" ht="22.5" customHeight="1" x14ac:dyDescent="0.25">
      <c r="C137" s="96"/>
      <c r="D137" s="96"/>
      <c r="E137" s="96"/>
      <c r="F137" s="96"/>
      <c r="G137" s="96"/>
      <c r="H137" s="96"/>
      <c r="I137" s="96"/>
      <c r="J137" s="96"/>
      <c r="K137" s="96"/>
      <c r="L137" s="144"/>
      <c r="M137" s="28"/>
      <c r="N137" s="28"/>
      <c r="O137" s="28"/>
      <c r="P137" s="28"/>
      <c r="Q137" s="28"/>
      <c r="R137" s="28"/>
      <c r="S137" s="28"/>
      <c r="T137" s="28"/>
    </row>
    <row r="138" spans="1:20" ht="11.25" customHeight="1" x14ac:dyDescent="0.25">
      <c r="H138" s="56"/>
      <c r="I138" s="97"/>
      <c r="J138" s="97"/>
      <c r="K138" s="97"/>
      <c r="L138" s="97"/>
      <c r="M138" s="97"/>
      <c r="N138" s="97"/>
      <c r="O138" s="97"/>
      <c r="P138" s="97"/>
      <c r="Q138" s="97"/>
      <c r="R138" s="97"/>
      <c r="S138" s="97"/>
      <c r="T138" s="97"/>
    </row>
    <row r="139" spans="1:20" ht="12" customHeight="1" x14ac:dyDescent="0.25">
      <c r="C139" s="56" t="s">
        <v>86</v>
      </c>
      <c r="E139" s="56"/>
      <c r="F139" s="51"/>
      <c r="G139" s="56"/>
      <c r="H139" s="56"/>
    </row>
    <row r="140" spans="1:20" ht="11.25" customHeight="1" x14ac:dyDescent="0.25">
      <c r="E140" s="56"/>
      <c r="F140" s="51"/>
      <c r="G140" s="56"/>
      <c r="H140" s="56"/>
    </row>
    <row r="141" spans="1:20" ht="12" customHeight="1" x14ac:dyDescent="0.25">
      <c r="E141" s="56"/>
      <c r="F141" s="51"/>
      <c r="G141" s="56"/>
      <c r="H141" s="56"/>
    </row>
    <row r="142" spans="1:20" ht="11.25" customHeight="1" x14ac:dyDescent="0.25">
      <c r="E142" s="56"/>
      <c r="F142" s="51"/>
      <c r="G142" s="56"/>
      <c r="H142" s="56"/>
    </row>
    <row r="143" spans="1:20" ht="12" customHeight="1" x14ac:dyDescent="0.25">
      <c r="E143" s="56"/>
      <c r="F143" s="51"/>
      <c r="G143" s="56"/>
      <c r="H143" s="56"/>
      <c r="I143" s="97"/>
      <c r="J143" s="97"/>
      <c r="K143" s="97"/>
      <c r="L143" s="97"/>
      <c r="M143" s="97"/>
      <c r="N143" s="97"/>
      <c r="O143" s="97"/>
      <c r="P143" s="97"/>
      <c r="Q143" s="97"/>
      <c r="R143" s="97"/>
      <c r="S143" s="97"/>
      <c r="T143" s="97"/>
    </row>
    <row r="144" spans="1:20" ht="11.25" customHeight="1" x14ac:dyDescent="0.25">
      <c r="E144" s="56"/>
      <c r="F144" s="51"/>
      <c r="G144" s="56"/>
      <c r="H144" s="56"/>
    </row>
    <row r="145" spans="1:20" ht="12" customHeight="1" x14ac:dyDescent="0.25">
      <c r="A145" s="28"/>
      <c r="B145" s="28"/>
      <c r="C145" s="28"/>
      <c r="D145" s="28"/>
      <c r="E145" s="56"/>
      <c r="F145" s="51"/>
      <c r="G145" s="56"/>
      <c r="H145" s="56"/>
      <c r="I145" s="28"/>
      <c r="J145" s="28"/>
      <c r="K145" s="28"/>
      <c r="L145" s="28"/>
      <c r="M145" s="28"/>
      <c r="N145" s="28"/>
      <c r="O145" s="28"/>
      <c r="P145" s="28"/>
      <c r="Q145" s="28"/>
      <c r="R145" s="28"/>
      <c r="S145" s="28"/>
      <c r="T145" s="28"/>
    </row>
    <row r="146" spans="1:20" ht="11.25" customHeight="1" x14ac:dyDescent="0.25">
      <c r="A146" s="28"/>
      <c r="B146" s="28"/>
      <c r="C146" s="28"/>
      <c r="D146" s="28"/>
      <c r="E146" s="56"/>
      <c r="F146" s="51"/>
      <c r="G146" s="56"/>
      <c r="H146" s="56"/>
      <c r="I146" s="28"/>
      <c r="J146" s="28"/>
      <c r="K146" s="28"/>
      <c r="L146" s="28"/>
      <c r="M146" s="28"/>
      <c r="N146" s="28"/>
      <c r="O146" s="28"/>
      <c r="P146" s="28"/>
      <c r="Q146" s="28"/>
      <c r="R146" s="28"/>
      <c r="S146" s="28"/>
      <c r="T146" s="28"/>
    </row>
    <row r="147" spans="1:20" ht="12" customHeight="1" x14ac:dyDescent="0.25">
      <c r="A147" s="28"/>
      <c r="B147" s="28"/>
      <c r="C147" s="28"/>
      <c r="D147" s="28"/>
      <c r="E147" s="56"/>
      <c r="F147" s="51"/>
      <c r="G147" s="56"/>
      <c r="H147" s="56"/>
      <c r="I147" s="28"/>
      <c r="J147" s="28"/>
      <c r="K147" s="28"/>
      <c r="L147" s="28"/>
      <c r="M147" s="28"/>
      <c r="N147" s="28"/>
      <c r="O147" s="28"/>
      <c r="P147" s="28"/>
      <c r="Q147" s="28"/>
      <c r="R147" s="28"/>
      <c r="S147" s="28"/>
      <c r="T147" s="28"/>
    </row>
    <row r="148" spans="1:20" ht="11.25" customHeight="1" x14ac:dyDescent="0.25">
      <c r="A148" s="28"/>
      <c r="B148" s="28"/>
      <c r="C148" s="28"/>
      <c r="D148" s="28"/>
      <c r="E148" s="56"/>
      <c r="F148" s="51"/>
      <c r="G148" s="56"/>
      <c r="H148" s="56"/>
      <c r="I148" s="28"/>
      <c r="J148" s="28"/>
      <c r="K148" s="28"/>
      <c r="L148" s="28"/>
      <c r="M148" s="28"/>
      <c r="N148" s="28"/>
      <c r="O148" s="28"/>
      <c r="P148" s="28"/>
      <c r="Q148" s="28"/>
      <c r="R148" s="28"/>
      <c r="S148" s="28"/>
      <c r="T148" s="28"/>
    </row>
    <row r="149" spans="1:20" ht="12" customHeight="1" x14ac:dyDescent="0.25">
      <c r="A149" s="28"/>
      <c r="B149" s="28"/>
      <c r="C149" s="28"/>
      <c r="D149" s="28"/>
      <c r="E149" s="56"/>
      <c r="F149" s="51"/>
      <c r="G149" s="56"/>
      <c r="H149" s="56"/>
      <c r="I149" s="28"/>
      <c r="J149" s="28"/>
      <c r="K149" s="28"/>
      <c r="L149" s="28"/>
      <c r="M149" s="28"/>
      <c r="N149" s="28"/>
      <c r="O149" s="28"/>
      <c r="P149" s="28"/>
      <c r="Q149" s="28"/>
      <c r="R149" s="28"/>
      <c r="S149" s="28"/>
      <c r="T149" s="28"/>
    </row>
    <row r="150" spans="1:20" ht="11.25" customHeight="1" x14ac:dyDescent="0.25">
      <c r="A150" s="28"/>
      <c r="B150" s="28"/>
      <c r="C150" s="28"/>
      <c r="D150" s="28"/>
      <c r="E150" s="56"/>
      <c r="F150" s="51"/>
      <c r="G150" s="56"/>
      <c r="H150" s="56"/>
      <c r="I150" s="28"/>
      <c r="J150" s="28"/>
      <c r="K150" s="28"/>
      <c r="L150" s="28"/>
      <c r="M150" s="28"/>
      <c r="N150" s="28"/>
      <c r="O150" s="28"/>
      <c r="P150" s="28"/>
      <c r="Q150" s="28"/>
      <c r="R150" s="28"/>
      <c r="S150" s="28"/>
      <c r="T150" s="28"/>
    </row>
    <row r="151" spans="1:20" ht="12" customHeight="1" x14ac:dyDescent="0.25">
      <c r="A151" s="28"/>
      <c r="B151" s="28"/>
      <c r="C151" s="28"/>
      <c r="D151" s="28"/>
      <c r="E151" s="56"/>
      <c r="F151" s="51"/>
      <c r="G151" s="56"/>
      <c r="H151" s="56"/>
      <c r="I151" s="28"/>
      <c r="J151" s="28"/>
      <c r="K151" s="28"/>
      <c r="L151" s="28"/>
      <c r="M151" s="28"/>
      <c r="N151" s="28"/>
      <c r="O151" s="28"/>
      <c r="P151" s="28"/>
      <c r="Q151" s="28"/>
      <c r="R151" s="28"/>
      <c r="S151" s="28"/>
      <c r="T151" s="28"/>
    </row>
    <row r="152" spans="1:20" ht="11.25" customHeight="1" x14ac:dyDescent="0.25">
      <c r="A152" s="28"/>
      <c r="B152" s="28"/>
      <c r="C152" s="28"/>
      <c r="D152" s="28"/>
      <c r="E152" s="56"/>
      <c r="F152" s="51"/>
      <c r="G152" s="56"/>
      <c r="H152" s="56"/>
      <c r="I152" s="28"/>
      <c r="J152" s="28"/>
      <c r="K152" s="28"/>
      <c r="L152" s="28"/>
      <c r="M152" s="28"/>
      <c r="N152" s="28"/>
      <c r="O152" s="28"/>
      <c r="P152" s="28"/>
      <c r="Q152" s="28"/>
      <c r="R152" s="28"/>
      <c r="S152" s="28"/>
      <c r="T152" s="28"/>
    </row>
  </sheetData>
  <mergeCells count="52">
    <mergeCell ref="I5:K5"/>
    <mergeCell ref="L5:N5"/>
    <mergeCell ref="O5:Q5"/>
    <mergeCell ref="E110:F110"/>
    <mergeCell ref="E120:F120"/>
    <mergeCell ref="E5:G5"/>
    <mergeCell ref="C7:G7"/>
    <mergeCell ref="C8:G8"/>
    <mergeCell ref="E9:G9"/>
    <mergeCell ref="C15:G15"/>
    <mergeCell ref="E16:G16"/>
    <mergeCell ref="E17:G17"/>
    <mergeCell ref="C18:G18"/>
    <mergeCell ref="C6:G6"/>
    <mergeCell ref="E19:G19"/>
    <mergeCell ref="E20:G20"/>
    <mergeCell ref="E123:F123"/>
    <mergeCell ref="C132:G132"/>
    <mergeCell ref="E76:F76"/>
    <mergeCell ref="E1:W1"/>
    <mergeCell ref="C2:G4"/>
    <mergeCell ref="I2:K3"/>
    <mergeCell ref="L2:N3"/>
    <mergeCell ref="O2:Q3"/>
    <mergeCell ref="R2:T3"/>
    <mergeCell ref="E24:G24"/>
    <mergeCell ref="R5:T5"/>
    <mergeCell ref="E10:G10"/>
    <mergeCell ref="C11:G11"/>
    <mergeCell ref="E12:G12"/>
    <mergeCell ref="E13:G13"/>
    <mergeCell ref="E14:G14"/>
    <mergeCell ref="C75:G75"/>
    <mergeCell ref="E25:G25"/>
    <mergeCell ref="E26:G26"/>
    <mergeCell ref="E27:G27"/>
    <mergeCell ref="C28:G28"/>
    <mergeCell ref="E29:G29"/>
    <mergeCell ref="E30:G30"/>
    <mergeCell ref="E31:G31"/>
    <mergeCell ref="E32:G32"/>
    <mergeCell ref="E33:F33"/>
    <mergeCell ref="C45:G45"/>
    <mergeCell ref="E46:F46"/>
    <mergeCell ref="E48:F48"/>
    <mergeCell ref="C52:G52"/>
    <mergeCell ref="E53:F53"/>
    <mergeCell ref="C72:G72"/>
    <mergeCell ref="E73:F73"/>
    <mergeCell ref="E21:G21"/>
    <mergeCell ref="E22:G22"/>
    <mergeCell ref="C23:G2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Parte Prima</vt:lpstr>
      <vt:lpstr>Parte seconda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2020-11-13T12:02:08Z</dcterms:modified>
</cp:coreProperties>
</file>